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z663\Desktop\Putoq 2023\"/>
    </mc:Choice>
  </mc:AlternateContent>
  <xr:revisionPtr revIDLastSave="0" documentId="13_ncr:1_{C0FE14DA-0661-4A84-8539-88445D1CBD63}" xr6:coauthVersionLast="47" xr6:coauthVersionMax="47" xr10:uidLastSave="{00000000-0000-0000-0000-000000000000}"/>
  <bookViews>
    <workbookView xWindow="-108" yWindow="-108" windowWidth="23256" windowHeight="12456" tabRatio="784" xr2:uid="{5EDF8D72-38F1-46F5-81E2-1D9B83525DFE}"/>
  </bookViews>
  <sheets>
    <sheet name="535055 biotite" sheetId="1" r:id="rId1"/>
    <sheet name="535055 amphibole" sheetId="2" r:id="rId2"/>
    <sheet name="535055 kspar" sheetId="3" r:id="rId3"/>
    <sheet name="535055 plag" sheetId="4" r:id="rId4"/>
    <sheet name="535056 biotite" sheetId="5" r:id="rId5"/>
    <sheet name="535056 amphibole" sheetId="6" r:id="rId6"/>
    <sheet name="535056 kspr" sheetId="7" r:id="rId7"/>
    <sheet name="535056 plag" sheetId="8" r:id="rId8"/>
    <sheet name="535057 biotite" sheetId="9" r:id="rId9"/>
    <sheet name="535057 amphibole" sheetId="10" r:id="rId10"/>
    <sheet name="535057 kspr" sheetId="11" r:id="rId11"/>
    <sheet name="535057 plag" sheetId="12" r:id="rId12"/>
    <sheet name="535058 biotite" sheetId="13" r:id="rId13"/>
    <sheet name="535058 amphibole" sheetId="14" r:id="rId14"/>
    <sheet name="535058 kspr" sheetId="15" r:id="rId15"/>
    <sheet name="535058 plag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" i="16" l="1"/>
  <c r="AA4" i="16"/>
  <c r="AB4" i="16"/>
  <c r="Z5" i="16"/>
  <c r="AA5" i="16"/>
  <c r="AB5" i="16"/>
  <c r="Z6" i="16"/>
  <c r="AA6" i="16"/>
  <c r="AB6" i="16"/>
  <c r="Z7" i="16"/>
  <c r="AA7" i="16"/>
  <c r="AB7" i="16"/>
  <c r="Z8" i="16"/>
  <c r="AA8" i="16"/>
  <c r="AB8" i="16"/>
  <c r="Z9" i="16"/>
  <c r="AA9" i="16"/>
  <c r="AB9" i="16"/>
  <c r="Z10" i="16"/>
  <c r="AA10" i="16"/>
  <c r="AB10" i="16"/>
  <c r="Z11" i="16"/>
  <c r="AA11" i="16"/>
  <c r="AB11" i="16"/>
  <c r="Z12" i="16"/>
  <c r="AA12" i="16"/>
  <c r="AB12" i="16"/>
  <c r="Z13" i="16"/>
  <c r="AA13" i="16"/>
  <c r="AB13" i="16"/>
  <c r="Z14" i="16"/>
  <c r="AA14" i="16"/>
  <c r="AB14" i="16"/>
  <c r="Z15" i="16"/>
  <c r="AA15" i="16"/>
  <c r="AB15" i="16"/>
  <c r="Z16" i="16"/>
  <c r="AA16" i="16"/>
  <c r="AB16" i="16"/>
  <c r="Z17" i="16"/>
  <c r="AA17" i="16"/>
  <c r="AB17" i="16"/>
  <c r="Z18" i="16"/>
  <c r="AA18" i="16"/>
  <c r="AB18" i="16"/>
  <c r="Z19" i="16"/>
  <c r="AA19" i="16"/>
  <c r="AB19" i="16"/>
  <c r="Z20" i="16"/>
  <c r="AA20" i="16"/>
  <c r="AB20" i="16"/>
  <c r="Z21" i="16"/>
  <c r="AA21" i="16"/>
  <c r="AB21" i="16"/>
  <c r="Z22" i="16"/>
  <c r="AA22" i="16"/>
  <c r="AB22" i="16"/>
  <c r="Z23" i="16"/>
  <c r="AA23" i="16"/>
  <c r="AB23" i="16"/>
  <c r="Z24" i="16"/>
  <c r="AA24" i="16"/>
  <c r="AB24" i="16"/>
  <c r="Z25" i="16"/>
  <c r="AA25" i="16"/>
  <c r="AB25" i="16"/>
  <c r="Z26" i="16"/>
  <c r="AA26" i="16"/>
  <c r="AB26" i="16"/>
  <c r="Z27" i="16"/>
  <c r="AA27" i="16"/>
  <c r="AB27" i="16"/>
  <c r="Z28" i="16"/>
  <c r="AA28" i="16"/>
  <c r="AB28" i="16"/>
  <c r="Z29" i="16"/>
  <c r="AA29" i="16"/>
  <c r="AB29" i="16"/>
  <c r="Z30" i="16"/>
  <c r="AA30" i="16"/>
  <c r="AB30" i="16"/>
  <c r="Z31" i="16"/>
  <c r="AA31" i="16"/>
  <c r="AB31" i="16"/>
  <c r="Z32" i="16"/>
  <c r="AA32" i="16"/>
  <c r="AB32" i="16"/>
  <c r="Z33" i="16"/>
  <c r="AA33" i="16"/>
  <c r="AB33" i="16"/>
  <c r="Z34" i="16"/>
  <c r="AA34" i="16"/>
  <c r="AB34" i="16"/>
  <c r="Z35" i="16"/>
  <c r="AA35" i="16"/>
  <c r="AB35" i="16"/>
  <c r="Z36" i="16"/>
  <c r="AA36" i="16"/>
  <c r="AB36" i="16"/>
  <c r="Z37" i="16"/>
  <c r="AA37" i="16"/>
  <c r="AB37" i="16"/>
  <c r="Z38" i="16"/>
  <c r="AA38" i="16"/>
  <c r="AB38" i="16"/>
  <c r="Z39" i="16"/>
  <c r="AA39" i="16"/>
  <c r="AB39" i="16"/>
  <c r="Z40" i="16"/>
  <c r="AA40" i="16"/>
  <c r="AB40" i="16"/>
  <c r="Z41" i="16"/>
  <c r="AA41" i="16"/>
  <c r="AB41" i="16"/>
  <c r="Z42" i="16"/>
  <c r="AA42" i="16"/>
  <c r="AB42" i="16"/>
  <c r="Z43" i="16"/>
  <c r="AA43" i="16"/>
  <c r="AB43" i="16"/>
  <c r="Z44" i="16"/>
  <c r="AA44" i="16"/>
  <c r="AB44" i="16"/>
  <c r="Z45" i="16"/>
  <c r="AA45" i="16"/>
  <c r="AB45" i="16"/>
  <c r="Z46" i="16"/>
  <c r="AA46" i="16"/>
  <c r="AB46" i="16"/>
  <c r="Z47" i="16"/>
  <c r="AA47" i="16"/>
  <c r="AB47" i="16"/>
  <c r="Z48" i="16"/>
  <c r="AA48" i="16"/>
  <c r="AB48" i="16"/>
  <c r="Z49" i="16"/>
  <c r="AA49" i="16"/>
  <c r="AB49" i="16"/>
  <c r="Z50" i="16"/>
  <c r="AA50" i="16"/>
  <c r="AB50" i="16"/>
  <c r="AB3" i="16"/>
  <c r="AA3" i="16"/>
  <c r="Z3" i="16"/>
  <c r="Z4" i="15"/>
  <c r="AA4" i="15"/>
  <c r="AB4" i="15"/>
  <c r="Z5" i="15"/>
  <c r="AA5" i="15"/>
  <c r="AB5" i="15"/>
  <c r="Z6" i="15"/>
  <c r="AA6" i="15"/>
  <c r="AB6" i="15"/>
  <c r="Z7" i="15"/>
  <c r="AA7" i="15"/>
  <c r="AB7" i="15"/>
  <c r="Z8" i="15"/>
  <c r="AA8" i="15"/>
  <c r="AB8" i="15"/>
  <c r="Z9" i="15"/>
  <c r="AA9" i="15"/>
  <c r="AB9" i="15"/>
  <c r="Z10" i="15"/>
  <c r="AA10" i="15"/>
  <c r="AB10" i="15"/>
  <c r="Z11" i="15"/>
  <c r="AA11" i="15"/>
  <c r="AB11" i="15"/>
  <c r="Z12" i="15"/>
  <c r="AA12" i="15"/>
  <c r="AB12" i="15"/>
  <c r="Z13" i="15"/>
  <c r="AA13" i="15"/>
  <c r="AB13" i="15"/>
  <c r="Z14" i="15"/>
  <c r="AA14" i="15"/>
  <c r="AB14" i="15"/>
  <c r="Z15" i="15"/>
  <c r="AA15" i="15"/>
  <c r="AB15" i="15"/>
  <c r="Z16" i="15"/>
  <c r="AA16" i="15"/>
  <c r="AB16" i="15"/>
  <c r="Z17" i="15"/>
  <c r="AA17" i="15"/>
  <c r="AB17" i="15"/>
  <c r="Z18" i="15"/>
  <c r="AA18" i="15"/>
  <c r="AB18" i="15"/>
  <c r="Z19" i="15"/>
  <c r="AA19" i="15"/>
  <c r="AB19" i="15"/>
  <c r="Z20" i="15"/>
  <c r="AA20" i="15"/>
  <c r="AB20" i="15"/>
  <c r="Z21" i="15"/>
  <c r="AA21" i="15"/>
  <c r="AB21" i="15"/>
  <c r="Z22" i="15"/>
  <c r="AA22" i="15"/>
  <c r="AB22" i="15"/>
  <c r="Z23" i="15"/>
  <c r="AA23" i="15"/>
  <c r="AB23" i="15"/>
  <c r="Z24" i="15"/>
  <c r="AA24" i="15"/>
  <c r="AB24" i="15"/>
  <c r="Z25" i="15"/>
  <c r="AA25" i="15"/>
  <c r="AB25" i="15"/>
  <c r="AB3" i="15"/>
  <c r="AA3" i="15"/>
  <c r="Z3" i="15"/>
  <c r="Y4" i="13"/>
  <c r="Y5" i="13"/>
  <c r="Y6" i="13"/>
  <c r="Y7" i="13"/>
  <c r="Y3" i="13"/>
  <c r="Z3" i="12"/>
  <c r="AA3" i="12"/>
  <c r="AB3" i="12"/>
  <c r="Z4" i="12"/>
  <c r="AA4" i="12"/>
  <c r="AB4" i="12"/>
  <c r="Z5" i="12"/>
  <c r="AA5" i="12"/>
  <c r="AB5" i="12"/>
  <c r="Z6" i="12"/>
  <c r="AA6" i="12"/>
  <c r="AB6" i="12"/>
  <c r="Z7" i="12"/>
  <c r="AA7" i="12"/>
  <c r="AB7" i="12"/>
  <c r="Z8" i="12"/>
  <c r="AA8" i="12"/>
  <c r="AB8" i="12"/>
  <c r="Z9" i="12"/>
  <c r="AA9" i="12"/>
  <c r="AB9" i="12"/>
  <c r="Z10" i="12"/>
  <c r="AA10" i="12"/>
  <c r="AB10" i="12"/>
  <c r="Z11" i="12"/>
  <c r="AA11" i="12"/>
  <c r="AB11" i="12"/>
  <c r="Z12" i="12"/>
  <c r="AA12" i="12"/>
  <c r="AB12" i="12"/>
  <c r="Z13" i="12"/>
  <c r="AA13" i="12"/>
  <c r="AB13" i="12"/>
  <c r="Z14" i="12"/>
  <c r="AA14" i="12"/>
  <c r="AB14" i="12"/>
  <c r="Z15" i="12"/>
  <c r="AA15" i="12"/>
  <c r="AB15" i="12"/>
  <c r="Z16" i="12"/>
  <c r="AA16" i="12"/>
  <c r="AB16" i="12"/>
  <c r="Z17" i="12"/>
  <c r="AA17" i="12"/>
  <c r="AB17" i="12"/>
  <c r="Z18" i="12"/>
  <c r="AA18" i="12"/>
  <c r="AB18" i="12"/>
  <c r="Z19" i="12"/>
  <c r="AA19" i="12"/>
  <c r="AB19" i="12"/>
  <c r="Z20" i="12"/>
  <c r="AA20" i="12"/>
  <c r="AB20" i="12"/>
  <c r="Z21" i="12"/>
  <c r="AA21" i="12"/>
  <c r="AB21" i="12"/>
  <c r="Z23" i="12"/>
  <c r="AA23" i="12"/>
  <c r="AB23" i="12"/>
  <c r="Z24" i="12"/>
  <c r="AA24" i="12"/>
  <c r="AB24" i="12"/>
  <c r="Z25" i="12"/>
  <c r="AA25" i="12"/>
  <c r="AB25" i="12"/>
  <c r="Z26" i="12"/>
  <c r="AA26" i="12"/>
  <c r="AB26" i="12"/>
  <c r="Z27" i="12"/>
  <c r="AA27" i="12"/>
  <c r="AB27" i="12"/>
  <c r="Z28" i="12"/>
  <c r="AA28" i="12"/>
  <c r="AB28" i="12"/>
  <c r="Z29" i="12"/>
  <c r="AA29" i="12"/>
  <c r="AB29" i="12"/>
  <c r="Z30" i="12"/>
  <c r="AA30" i="12"/>
  <c r="AB30" i="12"/>
  <c r="Z31" i="12"/>
  <c r="AA31" i="12"/>
  <c r="AB31" i="12"/>
  <c r="Z32" i="12"/>
  <c r="AA32" i="12"/>
  <c r="AB32" i="12"/>
  <c r="Z33" i="12"/>
  <c r="AA33" i="12"/>
  <c r="AB33" i="12"/>
  <c r="Z34" i="12"/>
  <c r="AA34" i="12"/>
  <c r="AB34" i="12"/>
  <c r="Z35" i="12"/>
  <c r="AA35" i="12"/>
  <c r="AB35" i="12"/>
  <c r="Z36" i="12"/>
  <c r="AA36" i="12"/>
  <c r="AB36" i="12"/>
  <c r="Z37" i="12"/>
  <c r="AA37" i="12"/>
  <c r="AB37" i="12"/>
  <c r="Z38" i="12"/>
  <c r="AA38" i="12"/>
  <c r="AB38" i="12"/>
  <c r="Z39" i="12"/>
  <c r="AA39" i="12"/>
  <c r="AB39" i="12"/>
  <c r="Z40" i="12"/>
  <c r="AA40" i="12"/>
  <c r="AB40" i="12"/>
  <c r="Z41" i="12"/>
  <c r="AA41" i="12"/>
  <c r="AB41" i="12"/>
  <c r="Z42" i="12"/>
  <c r="AA42" i="12"/>
  <c r="AB42" i="12"/>
  <c r="Z43" i="12"/>
  <c r="AA43" i="12"/>
  <c r="AB43" i="12"/>
  <c r="AB22" i="12"/>
  <c r="AA22" i="12"/>
  <c r="Z22" i="12"/>
  <c r="Z4" i="11"/>
  <c r="AA4" i="11"/>
  <c r="AB4" i="11"/>
  <c r="Z5" i="11"/>
  <c r="AA5" i="11"/>
  <c r="AB5" i="11"/>
  <c r="Z6" i="11"/>
  <c r="AA6" i="11"/>
  <c r="AB6" i="11"/>
  <c r="Z7" i="11"/>
  <c r="AA7" i="11"/>
  <c r="AB7" i="11"/>
  <c r="Z8" i="11"/>
  <c r="AA8" i="11"/>
  <c r="AB8" i="11"/>
  <c r="Z9" i="11"/>
  <c r="AA9" i="11"/>
  <c r="AB9" i="11"/>
  <c r="Z10" i="11"/>
  <c r="AA10" i="11"/>
  <c r="AB10" i="11"/>
  <c r="Z11" i="11"/>
  <c r="AA11" i="11"/>
  <c r="AB11" i="11"/>
  <c r="Z12" i="11"/>
  <c r="AA12" i="11"/>
  <c r="AB12" i="11"/>
  <c r="Z13" i="11"/>
  <c r="AA13" i="11"/>
  <c r="AB13" i="11"/>
  <c r="Z14" i="11"/>
  <c r="AA14" i="11"/>
  <c r="AB14" i="11"/>
  <c r="Z15" i="11"/>
  <c r="AA15" i="11"/>
  <c r="AB15" i="11"/>
  <c r="Z16" i="11"/>
  <c r="AA16" i="11"/>
  <c r="AB16" i="11"/>
  <c r="Z17" i="11"/>
  <c r="AA17" i="11"/>
  <c r="AB17" i="11"/>
  <c r="Z18" i="11"/>
  <c r="AA18" i="11"/>
  <c r="AB18" i="11"/>
  <c r="Z19" i="11"/>
  <c r="AA19" i="11"/>
  <c r="AB19" i="11"/>
  <c r="Z20" i="11"/>
  <c r="AA20" i="11"/>
  <c r="AB20" i="11"/>
  <c r="Z21" i="11"/>
  <c r="AA21" i="11"/>
  <c r="AB21" i="11"/>
  <c r="Z22" i="11"/>
  <c r="AA22" i="11"/>
  <c r="AB22" i="11"/>
  <c r="Z23" i="11"/>
  <c r="AA23" i="11"/>
  <c r="AB23" i="11"/>
  <c r="Z24" i="11"/>
  <c r="AA24" i="11"/>
  <c r="AB24" i="11"/>
  <c r="Z25" i="11"/>
  <c r="AA25" i="11"/>
  <c r="AB25" i="11"/>
  <c r="Z26" i="11"/>
  <c r="AA26" i="11"/>
  <c r="AB26" i="11"/>
  <c r="Z27" i="11"/>
  <c r="AA27" i="11"/>
  <c r="AB27" i="11"/>
  <c r="Z28" i="11"/>
  <c r="AA28" i="11"/>
  <c r="AB28" i="11"/>
  <c r="Z29" i="11"/>
  <c r="AA29" i="11"/>
  <c r="AB29" i="11"/>
  <c r="AB3" i="11"/>
  <c r="AA3" i="11"/>
  <c r="Z3" i="11"/>
  <c r="Y4" i="9"/>
  <c r="Y5" i="9"/>
  <c r="Y6" i="9"/>
  <c r="Y7" i="9"/>
  <c r="Y3" i="9"/>
  <c r="Z4" i="8"/>
  <c r="AA4" i="8"/>
  <c r="AB4" i="8"/>
  <c r="Z5" i="8"/>
  <c r="AA5" i="8"/>
  <c r="AB5" i="8"/>
  <c r="Z6" i="8"/>
  <c r="AA6" i="8"/>
  <c r="AB6" i="8"/>
  <c r="Z7" i="8"/>
  <c r="AA7" i="8"/>
  <c r="AB7" i="8"/>
  <c r="Z8" i="8"/>
  <c r="AA8" i="8"/>
  <c r="AB8" i="8"/>
  <c r="Z9" i="8"/>
  <c r="AA9" i="8"/>
  <c r="AB9" i="8"/>
  <c r="Z10" i="8"/>
  <c r="AA10" i="8"/>
  <c r="AB10" i="8"/>
  <c r="Z11" i="8"/>
  <c r="AA11" i="8"/>
  <c r="AB11" i="8"/>
  <c r="Z12" i="8"/>
  <c r="AA12" i="8"/>
  <c r="AB12" i="8"/>
  <c r="Z13" i="8"/>
  <c r="AA13" i="8"/>
  <c r="AB13" i="8"/>
  <c r="Z14" i="8"/>
  <c r="AA14" i="8"/>
  <c r="AB14" i="8"/>
  <c r="Z15" i="8"/>
  <c r="AA15" i="8"/>
  <c r="AB15" i="8"/>
  <c r="Z16" i="8"/>
  <c r="AA16" i="8"/>
  <c r="AB16" i="8"/>
  <c r="AB3" i="8"/>
  <c r="AA3" i="8"/>
  <c r="Z3" i="8"/>
  <c r="Z4" i="7"/>
  <c r="AA4" i="7"/>
  <c r="AB4" i="7"/>
  <c r="Z5" i="7"/>
  <c r="AA5" i="7"/>
  <c r="AB5" i="7"/>
  <c r="Z6" i="7"/>
  <c r="AA6" i="7"/>
  <c r="AB6" i="7"/>
  <c r="Z7" i="7"/>
  <c r="AA7" i="7"/>
  <c r="AB7" i="7"/>
  <c r="Z8" i="7"/>
  <c r="AA8" i="7"/>
  <c r="AB8" i="7"/>
  <c r="AB3" i="7"/>
  <c r="AA3" i="7"/>
  <c r="Z3" i="7"/>
  <c r="Y4" i="5"/>
  <c r="Y5" i="5"/>
  <c r="Y6" i="5"/>
  <c r="Y3" i="5"/>
  <c r="Z4" i="4"/>
  <c r="AA4" i="4"/>
  <c r="AB4" i="4"/>
  <c r="Z5" i="4"/>
  <c r="AA5" i="4"/>
  <c r="AB5" i="4"/>
  <c r="Z6" i="4"/>
  <c r="AA6" i="4"/>
  <c r="AB6" i="4"/>
  <c r="Z7" i="4"/>
  <c r="AA7" i="4"/>
  <c r="AB7" i="4"/>
  <c r="Z8" i="4"/>
  <c r="AA8" i="4"/>
  <c r="AB8" i="4"/>
  <c r="Z9" i="4"/>
  <c r="AA9" i="4"/>
  <c r="AB9" i="4"/>
  <c r="Z10" i="4"/>
  <c r="AA10" i="4"/>
  <c r="AB10" i="4"/>
  <c r="Z11" i="4"/>
  <c r="AA11" i="4"/>
  <c r="AB11" i="4"/>
  <c r="Z12" i="4"/>
  <c r="AA12" i="4"/>
  <c r="AB12" i="4"/>
  <c r="Z13" i="4"/>
  <c r="AA13" i="4"/>
  <c r="AB13" i="4"/>
  <c r="Z14" i="4"/>
  <c r="AA14" i="4"/>
  <c r="AB14" i="4"/>
  <c r="Z15" i="4"/>
  <c r="AA15" i="4"/>
  <c r="AB15" i="4"/>
  <c r="Z16" i="4"/>
  <c r="AA16" i="4"/>
  <c r="AB16" i="4"/>
  <c r="Z17" i="4"/>
  <c r="AA17" i="4"/>
  <c r="AB17" i="4"/>
  <c r="Z18" i="4"/>
  <c r="AA18" i="4"/>
  <c r="AB18" i="4"/>
  <c r="Z19" i="4"/>
  <c r="AA19" i="4"/>
  <c r="AB19" i="4"/>
  <c r="Z20" i="4"/>
  <c r="AA20" i="4"/>
  <c r="AB20" i="4"/>
  <c r="Z21" i="4"/>
  <c r="AA21" i="4"/>
  <c r="AB21" i="4"/>
  <c r="Z22" i="4"/>
  <c r="AA22" i="4"/>
  <c r="AB22" i="4"/>
  <c r="Z23" i="4"/>
  <c r="AA23" i="4"/>
  <c r="AB23" i="4"/>
  <c r="Z24" i="4"/>
  <c r="AA24" i="4"/>
  <c r="AB24" i="4"/>
  <c r="Z25" i="4"/>
  <c r="AA25" i="4"/>
  <c r="AB25" i="4"/>
  <c r="Z26" i="4"/>
  <c r="AA26" i="4"/>
  <c r="AB26" i="4"/>
  <c r="Z27" i="4"/>
  <c r="AA27" i="4"/>
  <c r="AB27" i="4"/>
  <c r="Z28" i="4"/>
  <c r="AA28" i="4"/>
  <c r="AB28" i="4"/>
  <c r="Z29" i="4"/>
  <c r="AA29" i="4"/>
  <c r="AB29" i="4"/>
  <c r="Z30" i="4"/>
  <c r="AA30" i="4"/>
  <c r="AB30" i="4"/>
  <c r="Z31" i="4"/>
  <c r="AA31" i="4"/>
  <c r="AB31" i="4"/>
  <c r="Z32" i="4"/>
  <c r="AA32" i="4"/>
  <c r="AB32" i="4"/>
  <c r="Z33" i="4"/>
  <c r="AA33" i="4"/>
  <c r="AB33" i="4"/>
  <c r="Z34" i="4"/>
  <c r="AA34" i="4"/>
  <c r="AB34" i="4"/>
  <c r="Z35" i="4"/>
  <c r="AA35" i="4"/>
  <c r="AB35" i="4"/>
  <c r="Z3" i="4"/>
  <c r="AB3" i="4"/>
  <c r="AA3" i="4"/>
  <c r="Z4" i="3"/>
  <c r="AA4" i="3"/>
  <c r="AB4" i="3"/>
  <c r="Z5" i="3"/>
  <c r="AA5" i="3"/>
  <c r="AB5" i="3"/>
  <c r="Z6" i="3"/>
  <c r="AA6" i="3"/>
  <c r="AB6" i="3"/>
  <c r="Z7" i="3"/>
  <c r="AA7" i="3"/>
  <c r="AB7" i="3"/>
  <c r="Z8" i="3"/>
  <c r="AA8" i="3"/>
  <c r="AB8" i="3"/>
  <c r="Z9" i="3"/>
  <c r="AA9" i="3"/>
  <c r="AB9" i="3"/>
  <c r="AB3" i="3"/>
  <c r="AA3" i="3"/>
  <c r="Z3" i="3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3" i="1"/>
  <c r="BW7" i="9"/>
  <c r="AL7" i="9"/>
  <c r="AW7" i="9" s="1"/>
  <c r="AK7" i="9"/>
  <c r="AV7" i="9" s="1"/>
  <c r="AJ7" i="9"/>
  <c r="AU7" i="9" s="1"/>
  <c r="AI7" i="9"/>
  <c r="AT7" i="9" s="1"/>
  <c r="AH7" i="9"/>
  <c r="AS7" i="9" s="1"/>
  <c r="AG7" i="9"/>
  <c r="AR7" i="9" s="1"/>
  <c r="AF7" i="9"/>
  <c r="AQ7" i="9" s="1"/>
  <c r="AE7" i="9"/>
  <c r="AD7" i="9"/>
  <c r="AO7" i="9" s="1"/>
  <c r="BW6" i="9"/>
  <c r="AL6" i="9"/>
  <c r="AW6" i="9" s="1"/>
  <c r="AK6" i="9"/>
  <c r="AV6" i="9" s="1"/>
  <c r="AJ6" i="9"/>
  <c r="AU6" i="9" s="1"/>
  <c r="AI6" i="9"/>
  <c r="AT6" i="9" s="1"/>
  <c r="AH6" i="9"/>
  <c r="AS6" i="9" s="1"/>
  <c r="AG6" i="9"/>
  <c r="AR6" i="9" s="1"/>
  <c r="AF6" i="9"/>
  <c r="AQ6" i="9" s="1"/>
  <c r="AE6" i="9"/>
  <c r="AP6" i="9" s="1"/>
  <c r="AD6" i="9"/>
  <c r="AO6" i="9" s="1"/>
  <c r="BW5" i="9"/>
  <c r="AL5" i="9"/>
  <c r="AW5" i="9" s="1"/>
  <c r="AK5" i="9"/>
  <c r="AV5" i="9" s="1"/>
  <c r="AJ5" i="9"/>
  <c r="AU5" i="9" s="1"/>
  <c r="AI5" i="9"/>
  <c r="AT5" i="9" s="1"/>
  <c r="AH5" i="9"/>
  <c r="AS5" i="9" s="1"/>
  <c r="AG5" i="9"/>
  <c r="AR5" i="9" s="1"/>
  <c r="AF5" i="9"/>
  <c r="AQ5" i="9" s="1"/>
  <c r="AE5" i="9"/>
  <c r="AP5" i="9" s="1"/>
  <c r="AD5" i="9"/>
  <c r="AO5" i="9" s="1"/>
  <c r="BW4" i="9"/>
  <c r="AL4" i="9"/>
  <c r="AW4" i="9" s="1"/>
  <c r="AK4" i="9"/>
  <c r="AV4" i="9" s="1"/>
  <c r="AJ4" i="9"/>
  <c r="AU4" i="9" s="1"/>
  <c r="AI4" i="9"/>
  <c r="AT4" i="9" s="1"/>
  <c r="AH4" i="9"/>
  <c r="AS4" i="9" s="1"/>
  <c r="AG4" i="9"/>
  <c r="AR4" i="9" s="1"/>
  <c r="AF4" i="9"/>
  <c r="AQ4" i="9" s="1"/>
  <c r="AE4" i="9"/>
  <c r="AP4" i="9" s="1"/>
  <c r="AD4" i="9"/>
  <c r="BW3" i="9"/>
  <c r="AL3" i="9"/>
  <c r="AW3" i="9" s="1"/>
  <c r="AK3" i="9"/>
  <c r="AV3" i="9" s="1"/>
  <c r="AJ3" i="9"/>
  <c r="AU3" i="9" s="1"/>
  <c r="AI3" i="9"/>
  <c r="AT3" i="9" s="1"/>
  <c r="AH3" i="9"/>
  <c r="AS3" i="9" s="1"/>
  <c r="AG3" i="9"/>
  <c r="AR3" i="9" s="1"/>
  <c r="AF3" i="9"/>
  <c r="AQ3" i="9" s="1"/>
  <c r="AE3" i="9"/>
  <c r="AD3" i="9"/>
  <c r="AO3" i="9" s="1"/>
  <c r="BJ2" i="9"/>
  <c r="BV2" i="9" s="1"/>
  <c r="AM2" i="9"/>
  <c r="AL2" i="9"/>
  <c r="AW2" i="9" s="1"/>
  <c r="BI2" i="9" s="1"/>
  <c r="BU2" i="9" s="1"/>
  <c r="AK2" i="9"/>
  <c r="AV2" i="9" s="1"/>
  <c r="BH2" i="9" s="1"/>
  <c r="BT2" i="9" s="1"/>
  <c r="AJ2" i="9"/>
  <c r="AU2" i="9" s="1"/>
  <c r="BG2" i="9" s="1"/>
  <c r="BS2" i="9" s="1"/>
  <c r="AI2" i="9"/>
  <c r="AT2" i="9" s="1"/>
  <c r="BF2" i="9" s="1"/>
  <c r="BR2" i="9" s="1"/>
  <c r="AH2" i="9"/>
  <c r="AS2" i="9" s="1"/>
  <c r="BE2" i="9" s="1"/>
  <c r="BQ2" i="9" s="1"/>
  <c r="AG2" i="9"/>
  <c r="AR2" i="9" s="1"/>
  <c r="BD2" i="9" s="1"/>
  <c r="BP2" i="9" s="1"/>
  <c r="AF2" i="9"/>
  <c r="AQ2" i="9" s="1"/>
  <c r="BC2" i="9" s="1"/>
  <c r="BO2" i="9" s="1"/>
  <c r="AE2" i="9"/>
  <c r="AP2" i="9" s="1"/>
  <c r="BB2" i="9" s="1"/>
  <c r="BN2" i="9" s="1"/>
  <c r="AD2" i="9"/>
  <c r="AO2" i="9" s="1"/>
  <c r="BA2" i="9" s="1"/>
  <c r="BM2" i="9" s="1"/>
  <c r="AM3" i="9" l="1"/>
  <c r="AM4" i="9"/>
  <c r="AM6" i="9"/>
  <c r="AP3" i="9"/>
  <c r="AO4" i="9"/>
  <c r="AM7" i="9"/>
  <c r="AX3" i="9"/>
  <c r="AX5" i="9"/>
  <c r="AX6" i="9"/>
  <c r="AY6" i="9" s="1"/>
  <c r="BE6" i="9" s="1"/>
  <c r="BQ6" i="9" s="1"/>
  <c r="AX4" i="9"/>
  <c r="BF6" i="9"/>
  <c r="BR6" i="9" s="1"/>
  <c r="AM5" i="9"/>
  <c r="AP7" i="9"/>
  <c r="AX7" i="9"/>
  <c r="BG6" i="9" l="1"/>
  <c r="BS6" i="9" s="1"/>
  <c r="AY4" i="9"/>
  <c r="BB4" i="9" s="1"/>
  <c r="BN4" i="9" s="1"/>
  <c r="AY5" i="9"/>
  <c r="BF5" i="9" s="1"/>
  <c r="BR5" i="9" s="1"/>
  <c r="AY7" i="9"/>
  <c r="BE7" i="9" s="1"/>
  <c r="BQ7" i="9" s="1"/>
  <c r="BD3" i="9"/>
  <c r="BP3" i="9" s="1"/>
  <c r="AY3" i="9"/>
  <c r="BH3" i="9"/>
  <c r="BT3" i="9" s="1"/>
  <c r="BE5" i="9"/>
  <c r="BQ5" i="9" s="1"/>
  <c r="BG3" i="9"/>
  <c r="BS3" i="9" s="1"/>
  <c r="BC3" i="9"/>
  <c r="BO3" i="9" s="1"/>
  <c r="BE3" i="9"/>
  <c r="BQ3" i="9" s="1"/>
  <c r="BF3" i="9"/>
  <c r="BR3" i="9" s="1"/>
  <c r="BH6" i="9"/>
  <c r="BT6" i="9" s="1"/>
  <c r="BI6" i="9"/>
  <c r="BU6" i="9" s="1"/>
  <c r="BA6" i="9"/>
  <c r="BB7" i="9"/>
  <c r="BN7" i="9" s="1"/>
  <c r="BC6" i="9"/>
  <c r="BO6" i="9" s="1"/>
  <c r="BB6" i="9"/>
  <c r="BN6" i="9" s="1"/>
  <c r="BI4" i="9"/>
  <c r="BU4" i="9" s="1"/>
  <c r="BC5" i="9"/>
  <c r="BO5" i="9" s="1"/>
  <c r="BD5" i="9"/>
  <c r="BP5" i="9" s="1"/>
  <c r="BI7" i="9"/>
  <c r="BU7" i="9" s="1"/>
  <c r="BD6" i="9"/>
  <c r="BP6" i="9" s="1"/>
  <c r="BF4" i="9"/>
  <c r="BR4" i="9" s="1"/>
  <c r="BE4" i="9"/>
  <c r="BQ4" i="9" s="1"/>
  <c r="BG4" i="9"/>
  <c r="BS4" i="9" s="1"/>
  <c r="BG5" i="9"/>
  <c r="BS5" i="9" s="1"/>
  <c r="BD4" i="9"/>
  <c r="BP4" i="9" s="1"/>
  <c r="BC4" i="9"/>
  <c r="BO4" i="9" s="1"/>
  <c r="BA4" i="9"/>
  <c r="BH4" i="9"/>
  <c r="BT4" i="9" s="1"/>
  <c r="BI3" i="9"/>
  <c r="BU3" i="9" s="1"/>
  <c r="BA3" i="9"/>
  <c r="BB3" i="9"/>
  <c r="BN3" i="9" s="1"/>
  <c r="BB5" i="9" l="1"/>
  <c r="BN5" i="9" s="1"/>
  <c r="BF7" i="9"/>
  <c r="BR7" i="9" s="1"/>
  <c r="BA7" i="9"/>
  <c r="BM7" i="9" s="1"/>
  <c r="BG7" i="9"/>
  <c r="BS7" i="9" s="1"/>
  <c r="BD7" i="9"/>
  <c r="BP7" i="9" s="1"/>
  <c r="BI5" i="9"/>
  <c r="BU5" i="9" s="1"/>
  <c r="BC7" i="9"/>
  <c r="BO7" i="9" s="1"/>
  <c r="BV7" i="9" s="1"/>
  <c r="AC7" i="9" s="1"/>
  <c r="BH5" i="9"/>
  <c r="BT5" i="9" s="1"/>
  <c r="BH7" i="9"/>
  <c r="BT7" i="9" s="1"/>
  <c r="BA5" i="9"/>
  <c r="BM5" i="9" s="1"/>
  <c r="BM6" i="9"/>
  <c r="BV6" i="9" s="1"/>
  <c r="AC6" i="9" s="1"/>
  <c r="BJ6" i="9"/>
  <c r="BM4" i="9"/>
  <c r="BV4" i="9" s="1"/>
  <c r="AC4" i="9" s="1"/>
  <c r="BJ4" i="9"/>
  <c r="BJ3" i="9"/>
  <c r="BM3" i="9"/>
  <c r="BV3" i="9" s="1"/>
  <c r="AC3" i="9" s="1"/>
  <c r="BV5" i="9"/>
  <c r="AC5" i="9" s="1"/>
  <c r="BJ7" i="9" l="1"/>
  <c r="BJ5" i="9"/>
</calcChain>
</file>

<file path=xl/sharedStrings.xml><?xml version="1.0" encoding="utf-8"?>
<sst xmlns="http://schemas.openxmlformats.org/spreadsheetml/2006/main" count="704" uniqueCount="70">
  <si>
    <t xml:space="preserve">   No. </t>
  </si>
  <si>
    <t xml:space="preserve">   SiO2  </t>
  </si>
  <si>
    <t xml:space="preserve">   FeO   </t>
  </si>
  <si>
    <t xml:space="preserve">   K2O   </t>
  </si>
  <si>
    <t xml:space="preserve">   NiO   </t>
  </si>
  <si>
    <t xml:space="preserve">   Na2O  </t>
  </si>
  <si>
    <t xml:space="preserve">   Al2O3 </t>
  </si>
  <si>
    <t xml:space="preserve">   MnO   </t>
  </si>
  <si>
    <t xml:space="preserve">   CaO   </t>
  </si>
  <si>
    <t xml:space="preserve">   Cr2O3 </t>
  </si>
  <si>
    <t xml:space="preserve">   MgO   </t>
  </si>
  <si>
    <t xml:space="preserve">   TiO2  </t>
  </si>
  <si>
    <t xml:space="preserve">  Total  </t>
  </si>
  <si>
    <t>cat tot</t>
  </si>
  <si>
    <t xml:space="preserve">total </t>
  </si>
  <si>
    <t>T2</t>
  </si>
  <si>
    <t>An%</t>
  </si>
  <si>
    <t>Ab%</t>
  </si>
  <si>
    <t>Or%</t>
  </si>
  <si>
    <t>Fe/Mg</t>
  </si>
  <si>
    <t>Si</t>
  </si>
  <si>
    <t>Fe</t>
  </si>
  <si>
    <t>K</t>
  </si>
  <si>
    <t>Mn</t>
  </si>
  <si>
    <t>Na</t>
  </si>
  <si>
    <t>Al</t>
  </si>
  <si>
    <t>Ca</t>
  </si>
  <si>
    <t>Ti</t>
  </si>
  <si>
    <t>Mg</t>
  </si>
  <si>
    <t>Prefix</t>
  </si>
  <si>
    <t>Modifier</t>
  </si>
  <si>
    <t>Name</t>
  </si>
  <si>
    <t>Si-T</t>
  </si>
  <si>
    <t>ivAl-T</t>
  </si>
  <si>
    <t>Ti-T</t>
  </si>
  <si>
    <t>SumT</t>
  </si>
  <si>
    <t>viAl-C</t>
  </si>
  <si>
    <t>Ti-C</t>
  </si>
  <si>
    <t>Zr-C</t>
  </si>
  <si>
    <t>Cr-C</t>
  </si>
  <si>
    <t>Fe3-C</t>
  </si>
  <si>
    <t>Mn3-C</t>
  </si>
  <si>
    <t>Mg-C</t>
  </si>
  <si>
    <t>Fe2-C</t>
  </si>
  <si>
    <t>Mn2-C</t>
  </si>
  <si>
    <t>Li-C</t>
  </si>
  <si>
    <t>Ni-C</t>
  </si>
  <si>
    <t>Zn-C</t>
  </si>
  <si>
    <t>SumC</t>
  </si>
  <si>
    <t>Mg-B</t>
  </si>
  <si>
    <t>Fe2-B</t>
  </si>
  <si>
    <t>Mn2-B</t>
  </si>
  <si>
    <t>Zn-B</t>
  </si>
  <si>
    <t>Li-B</t>
  </si>
  <si>
    <t>Ni-B</t>
  </si>
  <si>
    <t>Ca-B</t>
  </si>
  <si>
    <t>Na-B</t>
  </si>
  <si>
    <t>SumB</t>
  </si>
  <si>
    <t>Na-A</t>
  </si>
  <si>
    <t>K-A</t>
  </si>
  <si>
    <t>SumA</t>
  </si>
  <si>
    <t/>
  </si>
  <si>
    <t>Actinolite</t>
  </si>
  <si>
    <t>Magnesiohornblende</t>
  </si>
  <si>
    <t>Ferrian</t>
  </si>
  <si>
    <t>Cations  (From Esawi 2004 assuming 23 O)</t>
  </si>
  <si>
    <t>Cations (assuming 8 O)</t>
  </si>
  <si>
    <t>Cations (assuming 22 O)</t>
  </si>
  <si>
    <t>Ferrohornblende</t>
  </si>
  <si>
    <t>Ferroedenite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</si>
</sst>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center"/>
    </xf>
    <xf numFmtId="0" fontId="0" fillId="0" borderId="0" xfId="0" applyFill="1"/>
    <xf numFmtId="0" fontId="1" fillId="0" borderId="0" xfId="0" applyFont="1" applyFill="1"/>
    <xf numFmtId="164" fontId="0" fillId="0" borderId="0" xfId="0" applyNumberFormat="1" applyFill="1"/>
    <xf numFmtId="165" fontId="0" fillId="0" borderId="0" xfId="0" applyNumberFormat="1" applyFill="1"/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5"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5E14-CEEF-4E79-BA26-1F20CCCDB31C}">
  <dimension ref="A1:BV22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4.4" x14ac:dyDescent="0.3"/>
  <cols>
    <col min="2" max="25" width="8.88671875" style="3"/>
  </cols>
  <sheetData>
    <row r="1" spans="1:74" x14ac:dyDescent="0.3">
      <c r="O1" s="6" t="s">
        <v>67</v>
      </c>
    </row>
    <row r="2" spans="1:74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 t="s">
        <v>19</v>
      </c>
      <c r="BT2" s="1"/>
      <c r="BV2" s="1"/>
    </row>
    <row r="3" spans="1:74" x14ac:dyDescent="0.3">
      <c r="A3">
        <v>149</v>
      </c>
      <c r="B3" s="4">
        <v>36.86</v>
      </c>
      <c r="C3" s="4">
        <v>21.39</v>
      </c>
      <c r="D3" s="4">
        <v>9.2100000000000009</v>
      </c>
      <c r="E3" s="4">
        <v>5.3400000000000003E-2</v>
      </c>
      <c r="F3" s="4">
        <v>8.5500000000000007E-2</v>
      </c>
      <c r="G3" s="4">
        <v>15.2</v>
      </c>
      <c r="H3" s="4">
        <v>0.36280000000000001</v>
      </c>
      <c r="I3" s="4">
        <v>0</v>
      </c>
      <c r="J3" s="4">
        <v>2.47E-2</v>
      </c>
      <c r="K3" s="4">
        <v>11.15</v>
      </c>
      <c r="L3" s="4">
        <v>2.5499999999999998</v>
      </c>
      <c r="M3" s="4">
        <v>96.886499999999998</v>
      </c>
      <c r="N3" s="5"/>
      <c r="O3" s="7">
        <v>5.5849043619924625</v>
      </c>
      <c r="P3" s="7">
        <v>2.7100315423686938</v>
      </c>
      <c r="Q3" s="7">
        <v>1.7800371106205215</v>
      </c>
      <c r="R3" s="7">
        <v>4.6555010384561647E-2</v>
      </c>
      <c r="S3" s="7">
        <v>2.5115097708743466E-2</v>
      </c>
      <c r="T3" s="7">
        <v>2.7141515295548051</v>
      </c>
      <c r="U3" s="7">
        <v>0</v>
      </c>
      <c r="V3" s="7">
        <v>0.29059789082521409</v>
      </c>
      <c r="W3" s="7">
        <v>2.5186055431145511</v>
      </c>
      <c r="X3" s="7">
        <v>15.669998086569555</v>
      </c>
      <c r="Y3" s="7">
        <f>P3/W3</f>
        <v>1.076004755797298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4" x14ac:dyDescent="0.3">
      <c r="A4">
        <v>155</v>
      </c>
      <c r="B4" s="4">
        <v>37.1</v>
      </c>
      <c r="C4" s="4">
        <v>21.33</v>
      </c>
      <c r="D4" s="4">
        <v>9.32</v>
      </c>
      <c r="E4" s="4">
        <v>0</v>
      </c>
      <c r="F4" s="4">
        <v>7.8600000000000003E-2</v>
      </c>
      <c r="G4" s="4">
        <v>14.77</v>
      </c>
      <c r="H4" s="4">
        <v>0.37559999999999999</v>
      </c>
      <c r="I4" s="4">
        <v>0</v>
      </c>
      <c r="J4" s="4">
        <v>0</v>
      </c>
      <c r="K4" s="4">
        <v>11</v>
      </c>
      <c r="L4" s="4">
        <v>2.65</v>
      </c>
      <c r="M4" s="4">
        <v>96.624300000000005</v>
      </c>
      <c r="N4" s="5"/>
      <c r="O4" s="7">
        <v>5.6340418036416162</v>
      </c>
      <c r="P4" s="7">
        <v>2.7085706142192287</v>
      </c>
      <c r="Q4" s="7">
        <v>1.8053902164719138</v>
      </c>
      <c r="R4" s="7">
        <v>4.8307045768522079E-2</v>
      </c>
      <c r="S4" s="7">
        <v>2.3140729685721732E-2</v>
      </c>
      <c r="T4" s="7">
        <v>2.6433626157408505</v>
      </c>
      <c r="U4" s="7">
        <v>0</v>
      </c>
      <c r="V4" s="7">
        <v>0.30268011978931636</v>
      </c>
      <c r="W4" s="7">
        <v>2.4903690964602885</v>
      </c>
      <c r="X4" s="7">
        <v>15.655862241777458</v>
      </c>
      <c r="Y4" s="7">
        <f t="shared" ref="Y4:Y22" si="0">P4/W4</f>
        <v>1.087618143860315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74" x14ac:dyDescent="0.3">
      <c r="A5">
        <v>156</v>
      </c>
      <c r="B5" s="4">
        <v>36.81</v>
      </c>
      <c r="C5" s="4">
        <v>21.27</v>
      </c>
      <c r="D5" s="4">
        <v>8.9600000000000009</v>
      </c>
      <c r="E5" s="4">
        <v>0</v>
      </c>
      <c r="F5" s="4">
        <v>7.4700000000000003E-2</v>
      </c>
      <c r="G5" s="4">
        <v>15</v>
      </c>
      <c r="H5" s="4">
        <v>0.33589999999999998</v>
      </c>
      <c r="I5" s="4">
        <v>0</v>
      </c>
      <c r="J5" s="4">
        <v>6.7999999999999996E-3</v>
      </c>
      <c r="K5" s="4">
        <v>11.16</v>
      </c>
      <c r="L5" s="4">
        <v>2.59</v>
      </c>
      <c r="M5" s="4">
        <v>96.207499999999996</v>
      </c>
      <c r="N5" s="5"/>
      <c r="O5" s="7">
        <v>5.6032423642186489</v>
      </c>
      <c r="P5" s="7">
        <v>2.7073489274978013</v>
      </c>
      <c r="Q5" s="7">
        <v>1.7397651099440563</v>
      </c>
      <c r="R5" s="7">
        <v>4.330343365850986E-2</v>
      </c>
      <c r="S5" s="7">
        <v>2.2044616098344908E-2</v>
      </c>
      <c r="T5" s="7">
        <v>2.6908837897203117</v>
      </c>
      <c r="U5" s="7">
        <v>0</v>
      </c>
      <c r="V5" s="7">
        <v>0.29652766817213189</v>
      </c>
      <c r="W5" s="7">
        <v>2.5325770264604581</v>
      </c>
      <c r="X5" s="7">
        <v>15.635692935770264</v>
      </c>
      <c r="Y5" s="7">
        <f t="shared" si="0"/>
        <v>1.0690095105543957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</row>
    <row r="6" spans="1:74" x14ac:dyDescent="0.3">
      <c r="A6">
        <v>158</v>
      </c>
      <c r="B6" s="4">
        <v>37.020000000000003</v>
      </c>
      <c r="C6" s="4">
        <v>20.57</v>
      </c>
      <c r="D6" s="4">
        <v>9.1300000000000008</v>
      </c>
      <c r="E6" s="4">
        <v>0</v>
      </c>
      <c r="F6" s="4">
        <v>0.1318</v>
      </c>
      <c r="G6" s="4">
        <v>14.74</v>
      </c>
      <c r="H6" s="4">
        <v>0.37319999999999998</v>
      </c>
      <c r="I6" s="4">
        <v>0</v>
      </c>
      <c r="J6" s="4">
        <v>0</v>
      </c>
      <c r="K6" s="4">
        <v>11.29</v>
      </c>
      <c r="L6" s="4">
        <v>2.58</v>
      </c>
      <c r="M6" s="4">
        <v>95.835099999999997</v>
      </c>
      <c r="N6" s="5"/>
      <c r="O6" s="7">
        <v>5.6450052749442294</v>
      </c>
      <c r="P6" s="7">
        <v>2.6228012434425279</v>
      </c>
      <c r="Q6" s="7">
        <v>1.7758559391591096</v>
      </c>
      <c r="R6" s="7">
        <v>4.8195702242358765E-2</v>
      </c>
      <c r="S6" s="7">
        <v>3.8962937844816345E-2</v>
      </c>
      <c r="T6" s="7">
        <v>2.6488387069837933</v>
      </c>
      <c r="U6" s="7">
        <v>0</v>
      </c>
      <c r="V6" s="7">
        <v>0.29589628420552055</v>
      </c>
      <c r="W6" s="7">
        <v>2.5665324370379574</v>
      </c>
      <c r="X6" s="7">
        <v>15.642088525860313</v>
      </c>
      <c r="Y6" s="7">
        <f t="shared" si="0"/>
        <v>1.0219240581543205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</row>
    <row r="7" spans="1:74" x14ac:dyDescent="0.3">
      <c r="A7">
        <v>159</v>
      </c>
      <c r="B7" s="4">
        <v>36.94</v>
      </c>
      <c r="C7" s="4">
        <v>21.01</v>
      </c>
      <c r="D7" s="4">
        <v>9.2200000000000006</v>
      </c>
      <c r="E7" s="4">
        <v>1.67E-2</v>
      </c>
      <c r="F7" s="4">
        <v>9.7299999999999998E-2</v>
      </c>
      <c r="G7" s="4">
        <v>15.27</v>
      </c>
      <c r="H7" s="4">
        <v>0.4052</v>
      </c>
      <c r="I7" s="4">
        <v>0</v>
      </c>
      <c r="J7" s="4">
        <v>0</v>
      </c>
      <c r="K7" s="4">
        <v>11.19</v>
      </c>
      <c r="L7" s="4">
        <v>2.58</v>
      </c>
      <c r="M7" s="4">
        <v>96.729299999999995</v>
      </c>
      <c r="N7" s="5"/>
      <c r="O7" s="7">
        <v>5.5922315214591425</v>
      </c>
      <c r="P7" s="7">
        <v>2.6596069304179868</v>
      </c>
      <c r="Q7" s="7">
        <v>1.7804434732868162</v>
      </c>
      <c r="R7" s="7">
        <v>5.1951301078423523E-2</v>
      </c>
      <c r="S7" s="7">
        <v>2.8556793433061185E-2</v>
      </c>
      <c r="T7" s="7">
        <v>2.7243153785094663</v>
      </c>
      <c r="U7" s="7">
        <v>0</v>
      </c>
      <c r="V7" s="7">
        <v>0.29376484736169783</v>
      </c>
      <c r="W7" s="7">
        <v>2.5254758297377671</v>
      </c>
      <c r="X7" s="7">
        <v>15.656346075284361</v>
      </c>
      <c r="Y7" s="7">
        <f t="shared" si="0"/>
        <v>1.0531112193198646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</row>
    <row r="8" spans="1:74" x14ac:dyDescent="0.3">
      <c r="A8">
        <v>160</v>
      </c>
      <c r="B8" s="4">
        <v>36.840000000000003</v>
      </c>
      <c r="C8" s="4">
        <v>21.13</v>
      </c>
      <c r="D8" s="4">
        <v>9.1999999999999993</v>
      </c>
      <c r="E8" s="4">
        <v>0</v>
      </c>
      <c r="F8" s="4">
        <v>8.8999999999999996E-2</v>
      </c>
      <c r="G8" s="4">
        <v>15.36</v>
      </c>
      <c r="H8" s="4">
        <v>0.3533</v>
      </c>
      <c r="I8" s="4">
        <v>0</v>
      </c>
      <c r="J8" s="4">
        <v>0</v>
      </c>
      <c r="K8" s="4">
        <v>10.98</v>
      </c>
      <c r="L8" s="4">
        <v>2.6</v>
      </c>
      <c r="M8" s="4">
        <v>96.552400000000006</v>
      </c>
      <c r="N8" s="5"/>
      <c r="O8" s="7">
        <v>5.5881790906982127</v>
      </c>
      <c r="P8" s="7">
        <v>2.6801144670901382</v>
      </c>
      <c r="Q8" s="7">
        <v>1.7801128641881496</v>
      </c>
      <c r="R8" s="7">
        <v>4.5387166602245649E-2</v>
      </c>
      <c r="S8" s="7">
        <v>2.6172731439981708E-2</v>
      </c>
      <c r="T8" s="7">
        <v>2.7458196144142253</v>
      </c>
      <c r="U8" s="7">
        <v>0</v>
      </c>
      <c r="V8" s="7">
        <v>0.29663057269121185</v>
      </c>
      <c r="W8" s="7">
        <v>2.483006820093363</v>
      </c>
      <c r="X8" s="7">
        <v>15.645423327217529</v>
      </c>
      <c r="Y8" s="7">
        <f t="shared" si="0"/>
        <v>1.079382644220592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4" x14ac:dyDescent="0.3">
      <c r="A9">
        <v>175</v>
      </c>
      <c r="B9" s="4">
        <v>37.03</v>
      </c>
      <c r="C9" s="4">
        <v>21.29</v>
      </c>
      <c r="D9" s="4">
        <v>9.2100000000000009</v>
      </c>
      <c r="E9" s="4">
        <v>0</v>
      </c>
      <c r="F9" s="4">
        <v>9.8299999999999998E-2</v>
      </c>
      <c r="G9" s="4">
        <v>15.13</v>
      </c>
      <c r="H9" s="4">
        <v>0.40450000000000003</v>
      </c>
      <c r="I9" s="4">
        <v>0</v>
      </c>
      <c r="J9" s="4">
        <v>0</v>
      </c>
      <c r="K9" s="4">
        <v>11.16</v>
      </c>
      <c r="L9" s="4">
        <v>2.52</v>
      </c>
      <c r="M9" s="4">
        <v>96.842799999999997</v>
      </c>
      <c r="N9" s="5"/>
      <c r="O9" s="7">
        <v>5.6048664629207643</v>
      </c>
      <c r="P9" s="7">
        <v>2.6945755875099224</v>
      </c>
      <c r="Q9" s="7">
        <v>1.778198358145312</v>
      </c>
      <c r="R9" s="7">
        <v>5.1852395349722184E-2</v>
      </c>
      <c r="S9" s="7">
        <v>2.8845191294336214E-2</v>
      </c>
      <c r="T9" s="7">
        <v>2.6988613800915449</v>
      </c>
      <c r="U9" s="7">
        <v>0</v>
      </c>
      <c r="V9" s="7">
        <v>0.28688244027956072</v>
      </c>
      <c r="W9" s="7">
        <v>2.5182603658825613</v>
      </c>
      <c r="X9" s="7">
        <v>15.662342181473724</v>
      </c>
      <c r="Y9" s="7">
        <f t="shared" si="0"/>
        <v>1.0700146911002861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</row>
    <row r="10" spans="1:74" x14ac:dyDescent="0.3">
      <c r="A10">
        <v>176</v>
      </c>
      <c r="B10" s="4">
        <v>36.94</v>
      </c>
      <c r="C10" s="4">
        <v>21.12</v>
      </c>
      <c r="D10" s="4">
        <v>9.3000000000000007</v>
      </c>
      <c r="E10" s="4">
        <v>0</v>
      </c>
      <c r="F10" s="4">
        <v>0.1007</v>
      </c>
      <c r="G10" s="4">
        <v>14.81</v>
      </c>
      <c r="H10" s="4">
        <v>0.40889999999999999</v>
      </c>
      <c r="I10" s="4">
        <v>0</v>
      </c>
      <c r="J10" s="4">
        <v>3.3999999999999998E-3</v>
      </c>
      <c r="K10" s="4">
        <v>11.31</v>
      </c>
      <c r="L10" s="4">
        <v>2.61</v>
      </c>
      <c r="M10" s="4">
        <v>96.603099999999998</v>
      </c>
      <c r="N10" s="5"/>
      <c r="O10" s="7">
        <v>5.609203399995546</v>
      </c>
      <c r="P10" s="7">
        <v>2.6816454822219145</v>
      </c>
      <c r="Q10" s="7">
        <v>1.8013423641752861</v>
      </c>
      <c r="R10" s="7">
        <v>5.258479048885932E-2</v>
      </c>
      <c r="S10" s="7">
        <v>2.9644362534610388E-2</v>
      </c>
      <c r="T10" s="7">
        <v>2.6502659011816463</v>
      </c>
      <c r="U10" s="7">
        <v>0</v>
      </c>
      <c r="V10" s="7">
        <v>0.29808263224195441</v>
      </c>
      <c r="W10" s="7">
        <v>2.560305447686809</v>
      </c>
      <c r="X10" s="7">
        <v>15.683074380526623</v>
      </c>
      <c r="Y10" s="7">
        <f t="shared" si="0"/>
        <v>1.0473927962949632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</row>
    <row r="11" spans="1:74" x14ac:dyDescent="0.3">
      <c r="A11">
        <v>177</v>
      </c>
      <c r="B11" s="4">
        <v>36.909999999999997</v>
      </c>
      <c r="C11" s="4">
        <v>21.03</v>
      </c>
      <c r="D11" s="4">
        <v>9.1</v>
      </c>
      <c r="E11" s="4">
        <v>1.2699999999999999E-2</v>
      </c>
      <c r="F11" s="4">
        <v>8.6900000000000005E-2</v>
      </c>
      <c r="G11" s="4">
        <v>15.1</v>
      </c>
      <c r="H11" s="4">
        <v>0.40189999999999998</v>
      </c>
      <c r="I11" s="4">
        <v>0</v>
      </c>
      <c r="J11" s="4">
        <v>1.1900000000000001E-2</v>
      </c>
      <c r="K11" s="4">
        <v>11.14</v>
      </c>
      <c r="L11" s="4">
        <v>2.58</v>
      </c>
      <c r="M11" s="4">
        <v>96.373500000000007</v>
      </c>
      <c r="N11" s="5"/>
      <c r="O11" s="7">
        <v>5.6072812712962898</v>
      </c>
      <c r="P11" s="7">
        <v>2.6714725782164517</v>
      </c>
      <c r="Q11" s="7">
        <v>1.7634319521078001</v>
      </c>
      <c r="R11" s="7">
        <v>5.170886944098415E-2</v>
      </c>
      <c r="S11" s="7">
        <v>2.5593897165188721E-2</v>
      </c>
      <c r="T11" s="7">
        <v>2.703431293156525</v>
      </c>
      <c r="U11" s="7">
        <v>0</v>
      </c>
      <c r="V11" s="7">
        <v>0.29479483504960141</v>
      </c>
      <c r="W11" s="7">
        <v>2.5230064752794981</v>
      </c>
      <c r="X11" s="7">
        <v>15.640721171712338</v>
      </c>
      <c r="Y11" s="7">
        <f t="shared" si="0"/>
        <v>1.0588449155369317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</row>
    <row r="12" spans="1:74" x14ac:dyDescent="0.3">
      <c r="A12">
        <v>221</v>
      </c>
      <c r="B12" s="4">
        <v>36.44</v>
      </c>
      <c r="C12" s="4">
        <v>20.46</v>
      </c>
      <c r="D12" s="4">
        <v>9.23</v>
      </c>
      <c r="E12" s="4">
        <v>5.3E-3</v>
      </c>
      <c r="F12" s="4">
        <v>8.7800000000000003E-2</v>
      </c>
      <c r="G12" s="4">
        <v>14.85</v>
      </c>
      <c r="H12" s="4">
        <v>0.32400000000000001</v>
      </c>
      <c r="I12" s="4">
        <v>0</v>
      </c>
      <c r="J12" s="4">
        <v>2.5600000000000001E-2</v>
      </c>
      <c r="K12" s="4">
        <v>11.07</v>
      </c>
      <c r="L12" s="4">
        <v>2.4900000000000002</v>
      </c>
      <c r="M12" s="4">
        <v>94.982699999999994</v>
      </c>
      <c r="N12" s="5"/>
      <c r="O12" s="7">
        <v>5.6165706277355412</v>
      </c>
      <c r="P12" s="7">
        <v>2.6369484333257822</v>
      </c>
      <c r="Q12" s="7">
        <v>1.8146947134640448</v>
      </c>
      <c r="R12" s="7">
        <v>4.2293790161198143E-2</v>
      </c>
      <c r="S12" s="7">
        <v>2.6235885074467252E-2</v>
      </c>
      <c r="T12" s="7">
        <v>2.6974251515618342</v>
      </c>
      <c r="U12" s="7">
        <v>0</v>
      </c>
      <c r="V12" s="7">
        <v>0.28865831425951183</v>
      </c>
      <c r="W12" s="7">
        <v>2.5436968659109023</v>
      </c>
      <c r="X12" s="7">
        <v>15.666523781493282</v>
      </c>
      <c r="Y12" s="7">
        <f t="shared" si="0"/>
        <v>1.0366598585958027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4" x14ac:dyDescent="0.3">
      <c r="A13">
        <v>216</v>
      </c>
      <c r="B13" s="4">
        <v>36.56</v>
      </c>
      <c r="C13" s="4">
        <v>20.66</v>
      </c>
      <c r="D13" s="4">
        <v>8.68</v>
      </c>
      <c r="E13" s="4">
        <v>0</v>
      </c>
      <c r="F13" s="4">
        <v>0.1159</v>
      </c>
      <c r="G13" s="4">
        <v>15.37</v>
      </c>
      <c r="H13" s="4">
        <v>0.3236</v>
      </c>
      <c r="I13" s="4">
        <v>8.3999999999999995E-3</v>
      </c>
      <c r="J13" s="4">
        <v>0</v>
      </c>
      <c r="K13" s="4">
        <v>10.81</v>
      </c>
      <c r="L13" s="4">
        <v>2.4500000000000002</v>
      </c>
      <c r="M13" s="4">
        <v>94.977999999999994</v>
      </c>
      <c r="N13" s="5"/>
      <c r="O13" s="7">
        <v>5.6128956801817393</v>
      </c>
      <c r="P13" s="7">
        <v>2.6522487430252548</v>
      </c>
      <c r="Q13" s="7">
        <v>1.6998457963403482</v>
      </c>
      <c r="R13" s="7">
        <v>4.2075378972282022E-2</v>
      </c>
      <c r="S13" s="7">
        <v>3.4496304067107887E-2</v>
      </c>
      <c r="T13" s="7">
        <v>2.7808959775661535</v>
      </c>
      <c r="U13" s="7">
        <v>1.3815989313819615E-3</v>
      </c>
      <c r="V13" s="7">
        <v>0.28290377050122206</v>
      </c>
      <c r="W13" s="7">
        <v>2.474180361152202</v>
      </c>
      <c r="X13" s="7">
        <v>15.58092361073769</v>
      </c>
      <c r="Y13" s="7">
        <f t="shared" si="0"/>
        <v>1.0719706552800088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1:74" x14ac:dyDescent="0.3">
      <c r="A14">
        <v>217</v>
      </c>
      <c r="B14" s="4">
        <v>36.75</v>
      </c>
      <c r="C14" s="4">
        <v>20.56</v>
      </c>
      <c r="D14" s="4">
        <v>9.2899999999999991</v>
      </c>
      <c r="E14" s="4">
        <v>0</v>
      </c>
      <c r="F14" s="4">
        <v>9.74E-2</v>
      </c>
      <c r="G14" s="4">
        <v>15.33</v>
      </c>
      <c r="H14" s="4">
        <v>0.34350000000000003</v>
      </c>
      <c r="I14" s="4">
        <v>0</v>
      </c>
      <c r="J14" s="4">
        <v>0</v>
      </c>
      <c r="K14" s="4">
        <v>11.02</v>
      </c>
      <c r="L14" s="4">
        <v>2.4</v>
      </c>
      <c r="M14" s="4">
        <v>95.790999999999997</v>
      </c>
      <c r="N14" s="5"/>
      <c r="O14" s="7">
        <v>5.609087655432627</v>
      </c>
      <c r="P14" s="7">
        <v>2.6239837753889557</v>
      </c>
      <c r="Q14" s="7">
        <v>1.8086711631547663</v>
      </c>
      <c r="R14" s="7">
        <v>4.4401778376375454E-2</v>
      </c>
      <c r="S14" s="7">
        <v>2.8820544937128639E-2</v>
      </c>
      <c r="T14" s="7">
        <v>2.7574467301129442</v>
      </c>
      <c r="U14" s="7">
        <v>0</v>
      </c>
      <c r="V14" s="7">
        <v>0.27551039730076116</v>
      </c>
      <c r="W14" s="7">
        <v>2.5075023915525279</v>
      </c>
      <c r="X14" s="7">
        <v>15.655424436256085</v>
      </c>
      <c r="Y14" s="7">
        <f t="shared" si="0"/>
        <v>1.0464531496475695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4" x14ac:dyDescent="0.3">
      <c r="A15">
        <v>220</v>
      </c>
      <c r="B15" s="4">
        <v>36.51</v>
      </c>
      <c r="C15" s="4">
        <v>21.34</v>
      </c>
      <c r="D15" s="4">
        <v>8.9499999999999993</v>
      </c>
      <c r="E15" s="4">
        <v>0</v>
      </c>
      <c r="F15" s="4">
        <v>6.3700000000000007E-2</v>
      </c>
      <c r="G15" s="4">
        <v>14.86</v>
      </c>
      <c r="H15" s="4">
        <v>0.35539999999999999</v>
      </c>
      <c r="I15" s="4">
        <v>7.7999999999999996E-3</v>
      </c>
      <c r="J15" s="4">
        <v>2.2100000000000002E-2</v>
      </c>
      <c r="K15" s="4">
        <v>11.17</v>
      </c>
      <c r="L15" s="4">
        <v>2.5499999999999998</v>
      </c>
      <c r="M15" s="4">
        <v>95.828999999999994</v>
      </c>
      <c r="N15" s="5"/>
      <c r="O15" s="7">
        <v>5.5895362959580535</v>
      </c>
      <c r="P15" s="7">
        <v>2.7318793431525323</v>
      </c>
      <c r="Q15" s="7">
        <v>1.7478171637339741</v>
      </c>
      <c r="R15" s="7">
        <v>4.6080810696235021E-2</v>
      </c>
      <c r="S15" s="7">
        <v>1.8906525629410573E-2</v>
      </c>
      <c r="T15" s="7">
        <v>2.6810989955539384</v>
      </c>
      <c r="U15" s="7">
        <v>1.279323770536479E-3</v>
      </c>
      <c r="V15" s="7">
        <v>0.29362700538275149</v>
      </c>
      <c r="W15" s="7">
        <v>2.5494235816864856</v>
      </c>
      <c r="X15" s="7">
        <v>15.659649045563917</v>
      </c>
      <c r="Y15" s="7">
        <f t="shared" si="0"/>
        <v>1.0715674565720261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1:74" x14ac:dyDescent="0.3">
      <c r="A16">
        <v>224</v>
      </c>
      <c r="B16" s="4">
        <v>35.549999999999997</v>
      </c>
      <c r="C16" s="4">
        <v>20.82</v>
      </c>
      <c r="D16" s="4">
        <v>8.6199999999999992</v>
      </c>
      <c r="E16" s="4">
        <v>4.0099999999999997E-2</v>
      </c>
      <c r="F16" s="4">
        <v>0.1052</v>
      </c>
      <c r="G16" s="4">
        <v>15.29</v>
      </c>
      <c r="H16" s="4">
        <v>0.45129999999999998</v>
      </c>
      <c r="I16" s="4">
        <v>5.9700000000000003E-2</v>
      </c>
      <c r="J16" s="4">
        <v>1.4500000000000001E-2</v>
      </c>
      <c r="K16" s="4">
        <v>10.51</v>
      </c>
      <c r="L16" s="4">
        <v>2.5</v>
      </c>
      <c r="M16" s="4">
        <v>93.960899999999995</v>
      </c>
      <c r="N16" s="5"/>
      <c r="O16" s="7">
        <v>5.5462817865625391</v>
      </c>
      <c r="P16" s="7">
        <v>2.7161027945262677</v>
      </c>
      <c r="Q16" s="7">
        <v>1.7154521492292241</v>
      </c>
      <c r="R16" s="7">
        <v>5.9630218272117008E-2</v>
      </c>
      <c r="S16" s="7">
        <v>3.1818991693521634E-2</v>
      </c>
      <c r="T16" s="7">
        <v>2.8112528190773349</v>
      </c>
      <c r="U16" s="7">
        <v>9.978346385452792E-3</v>
      </c>
      <c r="V16" s="7">
        <v>0.29335547778126175</v>
      </c>
      <c r="W16" s="7">
        <v>2.4444993130511876</v>
      </c>
      <c r="X16" s="7">
        <v>15.628371896578905</v>
      </c>
      <c r="Y16" s="7">
        <f t="shared" si="0"/>
        <v>1.1111080211906743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1:70" x14ac:dyDescent="0.3">
      <c r="A17">
        <v>225</v>
      </c>
      <c r="B17" s="4">
        <v>36.06</v>
      </c>
      <c r="C17" s="4">
        <v>21.1</v>
      </c>
      <c r="D17" s="4">
        <v>8.6</v>
      </c>
      <c r="E17" s="4">
        <v>0</v>
      </c>
      <c r="F17" s="4">
        <v>0.12520000000000001</v>
      </c>
      <c r="G17" s="4">
        <v>15.5</v>
      </c>
      <c r="H17" s="4">
        <v>0.47360000000000002</v>
      </c>
      <c r="I17" s="4">
        <v>1.5100000000000001E-2</v>
      </c>
      <c r="J17" s="4">
        <v>0</v>
      </c>
      <c r="K17" s="4">
        <v>10.23</v>
      </c>
      <c r="L17" s="4">
        <v>2.5299999999999998</v>
      </c>
      <c r="M17" s="4">
        <v>94.633899999999997</v>
      </c>
      <c r="N17" s="5"/>
      <c r="O17" s="7">
        <v>5.5771699824947927</v>
      </c>
      <c r="P17" s="7">
        <v>2.7288129390661657</v>
      </c>
      <c r="Q17" s="7">
        <v>1.6966631480648959</v>
      </c>
      <c r="R17" s="7">
        <v>6.2035257951525515E-2</v>
      </c>
      <c r="S17" s="7">
        <v>3.7540567666564793E-2</v>
      </c>
      <c r="T17" s="7">
        <v>2.8252048939501528</v>
      </c>
      <c r="U17" s="7">
        <v>2.501998385892319E-3</v>
      </c>
      <c r="V17" s="7">
        <v>0.29430697021237845</v>
      </c>
      <c r="W17" s="7">
        <v>2.3587867003911165</v>
      </c>
      <c r="X17" s="7">
        <v>15.583022458183482</v>
      </c>
      <c r="Y17" s="7">
        <f t="shared" si="0"/>
        <v>1.1568714282701755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1:70" x14ac:dyDescent="0.3">
      <c r="A18">
        <v>249</v>
      </c>
      <c r="B18" s="4">
        <v>37.020000000000003</v>
      </c>
      <c r="C18" s="4">
        <v>20.57</v>
      </c>
      <c r="D18" s="4">
        <v>9.1199999999999992</v>
      </c>
      <c r="E18" s="4">
        <v>2.1299999999999999E-2</v>
      </c>
      <c r="F18" s="4">
        <v>0.1167</v>
      </c>
      <c r="G18" s="4">
        <v>15.28</v>
      </c>
      <c r="H18" s="4">
        <v>0.36659999999999998</v>
      </c>
      <c r="I18" s="4">
        <v>0</v>
      </c>
      <c r="J18" s="4">
        <v>1.11E-2</v>
      </c>
      <c r="K18" s="4">
        <v>10.86</v>
      </c>
      <c r="L18" s="4">
        <v>2.66</v>
      </c>
      <c r="M18" s="4">
        <v>96.025800000000004</v>
      </c>
      <c r="N18" s="5"/>
      <c r="O18" s="7">
        <v>5.6291151372463704</v>
      </c>
      <c r="P18" s="7">
        <v>2.6154183144845335</v>
      </c>
      <c r="Q18" s="7">
        <v>1.7689174758954809</v>
      </c>
      <c r="R18" s="7">
        <v>4.7210099725739078E-2</v>
      </c>
      <c r="S18" s="7">
        <v>3.4401938976080376E-2</v>
      </c>
      <c r="T18" s="7">
        <v>2.7381495503746458</v>
      </c>
      <c r="U18" s="7">
        <v>0</v>
      </c>
      <c r="V18" s="7">
        <v>0.30421261673903571</v>
      </c>
      <c r="W18" s="7">
        <v>2.461832044821171</v>
      </c>
      <c r="X18" s="7">
        <v>15.599257178263056</v>
      </c>
      <c r="Y18" s="7">
        <f t="shared" si="0"/>
        <v>1.0623869812672453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1:70" x14ac:dyDescent="0.3">
      <c r="A19">
        <v>250</v>
      </c>
      <c r="B19" s="4">
        <v>36.56</v>
      </c>
      <c r="C19" s="4">
        <v>20.91</v>
      </c>
      <c r="D19" s="4">
        <v>9.14</v>
      </c>
      <c r="E19" s="4">
        <v>0</v>
      </c>
      <c r="F19" s="4">
        <v>0.1186</v>
      </c>
      <c r="G19" s="4">
        <v>15.21</v>
      </c>
      <c r="H19" s="4">
        <v>0.30980000000000002</v>
      </c>
      <c r="I19" s="4">
        <v>0</v>
      </c>
      <c r="J19" s="4">
        <v>8.5000000000000006E-3</v>
      </c>
      <c r="K19" s="4">
        <v>10.96</v>
      </c>
      <c r="L19" s="4">
        <v>2.44</v>
      </c>
      <c r="M19" s="4">
        <v>95.656999999999996</v>
      </c>
      <c r="N19" s="5"/>
      <c r="O19" s="7">
        <v>5.5968781572716555</v>
      </c>
      <c r="P19" s="7">
        <v>2.676682439975127</v>
      </c>
      <c r="Q19" s="7">
        <v>1.784821866713806</v>
      </c>
      <c r="R19" s="7">
        <v>4.0166114203058517E-2</v>
      </c>
      <c r="S19" s="7">
        <v>3.5199192641288686E-2</v>
      </c>
      <c r="T19" s="7">
        <v>2.7440939251866272</v>
      </c>
      <c r="U19" s="7">
        <v>0</v>
      </c>
      <c r="V19" s="7">
        <v>0.28094503381195618</v>
      </c>
      <c r="W19" s="7">
        <v>2.5013536461971051</v>
      </c>
      <c r="X19" s="7">
        <v>15.660140376000623</v>
      </c>
      <c r="Y19" s="7">
        <f t="shared" si="0"/>
        <v>1.0700935647562593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1:70" x14ac:dyDescent="0.3">
      <c r="A20">
        <v>232</v>
      </c>
      <c r="B20" s="4">
        <v>36.58</v>
      </c>
      <c r="C20" s="4">
        <v>19.829999999999998</v>
      </c>
      <c r="D20" s="4">
        <v>9.02</v>
      </c>
      <c r="E20" s="4">
        <v>0</v>
      </c>
      <c r="F20" s="4">
        <v>7.5899999999999995E-2</v>
      </c>
      <c r="G20" s="4">
        <v>15.23</v>
      </c>
      <c r="H20" s="4">
        <v>0.37290000000000001</v>
      </c>
      <c r="I20" s="4">
        <v>4.4999999999999997E-3</v>
      </c>
      <c r="J20" s="4">
        <v>0</v>
      </c>
      <c r="K20" s="4">
        <v>11.31</v>
      </c>
      <c r="L20" s="4">
        <v>2.39</v>
      </c>
      <c r="M20" s="4">
        <v>94.813400000000001</v>
      </c>
      <c r="N20" s="5"/>
      <c r="O20" s="7">
        <v>5.617170228381628</v>
      </c>
      <c r="P20" s="7">
        <v>2.5462424248085211</v>
      </c>
      <c r="Q20" s="7">
        <v>1.7668083319327659</v>
      </c>
      <c r="R20" s="7">
        <v>4.8495898208615461E-2</v>
      </c>
      <c r="S20" s="7">
        <v>2.259560675728715E-2</v>
      </c>
      <c r="T20" s="7">
        <v>2.7561565406074791</v>
      </c>
      <c r="U20" s="7">
        <v>7.4030096764115432E-4</v>
      </c>
      <c r="V20" s="7">
        <v>0.27603468272994242</v>
      </c>
      <c r="W20" s="7">
        <v>2.589174773535833</v>
      </c>
      <c r="X20" s="7">
        <v>15.623418787929714</v>
      </c>
      <c r="Y20" s="7">
        <f t="shared" si="0"/>
        <v>0.98341852038490141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0" x14ac:dyDescent="0.3">
      <c r="A21">
        <v>233</v>
      </c>
      <c r="B21" s="4">
        <v>36.61</v>
      </c>
      <c r="C21" s="4">
        <v>20.36</v>
      </c>
      <c r="D21" s="4">
        <v>9.19</v>
      </c>
      <c r="E21" s="4">
        <v>8.6999999999999994E-3</v>
      </c>
      <c r="F21" s="4">
        <v>0.105</v>
      </c>
      <c r="G21" s="4">
        <v>15.25</v>
      </c>
      <c r="H21" s="4">
        <v>0.27960000000000002</v>
      </c>
      <c r="I21" s="4">
        <v>8.3999999999999995E-3</v>
      </c>
      <c r="J21" s="4">
        <v>2.1299999999999999E-2</v>
      </c>
      <c r="K21" s="4">
        <v>10.98</v>
      </c>
      <c r="L21" s="4">
        <v>2.4500000000000002</v>
      </c>
      <c r="M21" s="4">
        <v>95.263099999999994</v>
      </c>
      <c r="N21" s="5"/>
      <c r="O21" s="7">
        <v>5.6139942810390417</v>
      </c>
      <c r="P21" s="7">
        <v>2.6106771150032211</v>
      </c>
      <c r="Q21" s="7">
        <v>1.7976153390273373</v>
      </c>
      <c r="R21" s="7">
        <v>3.6311830620406972E-2</v>
      </c>
      <c r="S21" s="7">
        <v>3.121547039520171E-2</v>
      </c>
      <c r="T21" s="7">
        <v>2.7559553270369967</v>
      </c>
      <c r="U21" s="7">
        <v>1.379982064974752E-3</v>
      </c>
      <c r="V21" s="7">
        <v>0.28257269207273861</v>
      </c>
      <c r="W21" s="7">
        <v>2.5101487308210721</v>
      </c>
      <c r="X21" s="7">
        <v>15.639870768080991</v>
      </c>
      <c r="Y21" s="7">
        <f t="shared" si="0"/>
        <v>1.04004877597403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1:70" x14ac:dyDescent="0.3">
      <c r="A22">
        <v>234</v>
      </c>
      <c r="B22" s="4">
        <v>36.9</v>
      </c>
      <c r="C22" s="4">
        <v>19.18</v>
      </c>
      <c r="D22" s="4">
        <v>8.8699999999999992</v>
      </c>
      <c r="E22" s="4">
        <v>3.8800000000000001E-2</v>
      </c>
      <c r="F22" s="4">
        <v>0.13669999999999999</v>
      </c>
      <c r="G22" s="4">
        <v>15.07</v>
      </c>
      <c r="H22" s="4">
        <v>0.28789999999999999</v>
      </c>
      <c r="I22" s="4">
        <v>0</v>
      </c>
      <c r="J22" s="4">
        <v>0</v>
      </c>
      <c r="K22" s="4">
        <v>11.23</v>
      </c>
      <c r="L22" s="4">
        <v>2.42</v>
      </c>
      <c r="M22" s="4">
        <v>94.133499999999998</v>
      </c>
      <c r="N22" s="5"/>
      <c r="O22" s="7">
        <v>5.6811411476071134</v>
      </c>
      <c r="P22" s="7">
        <v>2.469226718431826</v>
      </c>
      <c r="Q22" s="7">
        <v>1.7419747274235453</v>
      </c>
      <c r="R22" s="7">
        <v>3.7539598036845125E-2</v>
      </c>
      <c r="S22" s="7">
        <v>4.080243443532687E-2</v>
      </c>
      <c r="T22" s="7">
        <v>2.7343402691708145</v>
      </c>
      <c r="U22" s="7">
        <v>0</v>
      </c>
      <c r="V22" s="7">
        <v>0.28023117452558566</v>
      </c>
      <c r="W22" s="7">
        <v>2.5775900545802712</v>
      </c>
      <c r="X22" s="7">
        <v>15.562846124211328</v>
      </c>
      <c r="Y22" s="7">
        <f t="shared" si="0"/>
        <v>0.95795943736053446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E3421-0396-4855-9865-8958280B8ABB}">
  <dimension ref="A1:AT2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44" width="8.88671875" style="3"/>
  </cols>
  <sheetData>
    <row r="1" spans="1:46" x14ac:dyDescent="0.3">
      <c r="O1" s="6" t="s">
        <v>65</v>
      </c>
    </row>
    <row r="2" spans="1:46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5" t="s">
        <v>32</v>
      </c>
      <c r="P2" s="3" t="s">
        <v>33</v>
      </c>
      <c r="Q2" s="5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 t="s">
        <v>41</v>
      </c>
      <c r="Y2" s="3" t="s">
        <v>42</v>
      </c>
      <c r="Z2" s="3" t="s">
        <v>43</v>
      </c>
      <c r="AA2" s="3" t="s">
        <v>44</v>
      </c>
      <c r="AB2" s="3" t="s">
        <v>45</v>
      </c>
      <c r="AC2" s="3" t="s">
        <v>46</v>
      </c>
      <c r="AD2" s="3" t="s">
        <v>47</v>
      </c>
      <c r="AE2" s="3" t="s">
        <v>48</v>
      </c>
      <c r="AF2" s="3" t="s">
        <v>49</v>
      </c>
      <c r="AG2" s="3" t="s">
        <v>50</v>
      </c>
      <c r="AH2" s="3" t="s">
        <v>51</v>
      </c>
      <c r="AI2" s="3" t="s">
        <v>52</v>
      </c>
      <c r="AJ2" s="3" t="s">
        <v>53</v>
      </c>
      <c r="AK2" s="3" t="s">
        <v>54</v>
      </c>
      <c r="AL2" s="3" t="s">
        <v>55</v>
      </c>
      <c r="AM2" s="3" t="s">
        <v>56</v>
      </c>
      <c r="AN2" s="3" t="s">
        <v>57</v>
      </c>
      <c r="AO2" s="3" t="s">
        <v>58</v>
      </c>
      <c r="AP2" s="3" t="s">
        <v>59</v>
      </c>
      <c r="AQ2" s="3" t="s">
        <v>60</v>
      </c>
      <c r="AR2" s="3" t="s">
        <v>29</v>
      </c>
      <c r="AS2" t="s">
        <v>30</v>
      </c>
      <c r="AT2" t="s">
        <v>31</v>
      </c>
    </row>
    <row r="3" spans="1:46" x14ac:dyDescent="0.3">
      <c r="A3">
        <v>167</v>
      </c>
      <c r="B3" s="4">
        <v>53.07</v>
      </c>
      <c r="C3" s="4">
        <v>13.96</v>
      </c>
      <c r="D3" s="4">
        <v>0.1198</v>
      </c>
      <c r="E3" s="4">
        <v>0</v>
      </c>
      <c r="F3" s="4">
        <v>0.2964</v>
      </c>
      <c r="G3" s="4">
        <v>2.56</v>
      </c>
      <c r="H3" s="4">
        <v>0.4884</v>
      </c>
      <c r="I3" s="4">
        <v>12.23</v>
      </c>
      <c r="J3" s="4">
        <v>0</v>
      </c>
      <c r="K3" s="4">
        <v>14.55</v>
      </c>
      <c r="L3" s="4">
        <v>0.1007</v>
      </c>
      <c r="M3" s="4">
        <v>97.375399999999999</v>
      </c>
      <c r="N3" s="5"/>
      <c r="O3" s="4">
        <v>7.6707026530880027</v>
      </c>
      <c r="P3" s="4">
        <v>0.3292973469119973</v>
      </c>
      <c r="Q3" s="4">
        <v>0</v>
      </c>
      <c r="R3" s="4">
        <v>8</v>
      </c>
      <c r="S3" s="4">
        <v>0.10677256150288245</v>
      </c>
      <c r="T3" s="4">
        <v>1.0947309557357279E-2</v>
      </c>
      <c r="U3" s="4">
        <v>0</v>
      </c>
      <c r="V3" s="4">
        <v>0</v>
      </c>
      <c r="W3" s="4">
        <v>0.30582256347195125</v>
      </c>
      <c r="X3" s="4">
        <v>0</v>
      </c>
      <c r="Y3" s="4">
        <v>3.135262670555917</v>
      </c>
      <c r="Z3" s="4">
        <v>1.3814087630580834</v>
      </c>
      <c r="AA3" s="4">
        <v>5.9786131853808655E-2</v>
      </c>
      <c r="AB3" s="4">
        <v>0</v>
      </c>
      <c r="AC3" s="4">
        <v>0</v>
      </c>
      <c r="AD3" s="4">
        <v>0</v>
      </c>
      <c r="AE3" s="4">
        <v>5</v>
      </c>
      <c r="AF3" s="4">
        <v>0</v>
      </c>
      <c r="AG3" s="4">
        <v>0</v>
      </c>
      <c r="AH3" s="4">
        <v>1.5404344466674047E-15</v>
      </c>
      <c r="AI3" s="4">
        <v>0</v>
      </c>
      <c r="AJ3" s="4">
        <v>0</v>
      </c>
      <c r="AK3" s="4">
        <v>0</v>
      </c>
      <c r="AL3" s="4">
        <v>1.8938014142464918</v>
      </c>
      <c r="AM3" s="4">
        <v>8.3056305223781948E-2</v>
      </c>
      <c r="AN3" s="4">
        <v>1.9768577194702754</v>
      </c>
      <c r="AO3" s="4">
        <v>0</v>
      </c>
      <c r="AP3" s="4">
        <v>2.2087771222570583E-2</v>
      </c>
      <c r="AQ3" s="4">
        <v>2.2087771222570583E-2</v>
      </c>
      <c r="AR3" s="3" t="s">
        <v>61</v>
      </c>
      <c r="AS3" t="s">
        <v>61</v>
      </c>
      <c r="AT3" t="s">
        <v>62</v>
      </c>
    </row>
    <row r="4" spans="1:46" x14ac:dyDescent="0.3">
      <c r="A4">
        <v>166</v>
      </c>
      <c r="B4" s="4">
        <v>53.23</v>
      </c>
      <c r="C4" s="4">
        <v>14.25</v>
      </c>
      <c r="D4" s="4">
        <v>0.1231</v>
      </c>
      <c r="E4" s="4">
        <v>8.8000000000000005E-3</v>
      </c>
      <c r="F4" s="4">
        <v>0.34399999999999997</v>
      </c>
      <c r="G4" s="4">
        <v>2.58</v>
      </c>
      <c r="H4" s="4">
        <v>0.53580000000000005</v>
      </c>
      <c r="I4" s="4">
        <v>12.08</v>
      </c>
      <c r="J4" s="4">
        <v>0</v>
      </c>
      <c r="K4" s="4">
        <v>14.69</v>
      </c>
      <c r="L4" s="4">
        <v>9.6699999999999994E-2</v>
      </c>
      <c r="M4" s="4">
        <v>97.938500000000005</v>
      </c>
      <c r="N4" s="5"/>
      <c r="O4" s="4">
        <v>7.6361809883601497</v>
      </c>
      <c r="P4" s="4">
        <v>0.36381901163985031</v>
      </c>
      <c r="Q4" s="4">
        <v>0</v>
      </c>
      <c r="R4" s="4">
        <v>8</v>
      </c>
      <c r="S4" s="4">
        <v>7.2364802604215572E-2</v>
      </c>
      <c r="T4" s="4">
        <v>1.0433693841201295E-2</v>
      </c>
      <c r="U4" s="4">
        <v>0</v>
      </c>
      <c r="V4" s="4">
        <v>0</v>
      </c>
      <c r="W4" s="4">
        <v>0.435076859716234</v>
      </c>
      <c r="X4" s="4">
        <v>0</v>
      </c>
      <c r="Y4" s="4">
        <v>3.1417123606756188</v>
      </c>
      <c r="Z4" s="4">
        <v>1.2742997734224399</v>
      </c>
      <c r="AA4" s="4">
        <v>6.5097033225572545E-2</v>
      </c>
      <c r="AB4" s="4">
        <v>0</v>
      </c>
      <c r="AC4" s="4">
        <v>1.0154765147181166E-3</v>
      </c>
      <c r="AD4" s="4">
        <v>0</v>
      </c>
      <c r="AE4" s="4">
        <v>5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1.8565583376873207</v>
      </c>
      <c r="AM4" s="4">
        <v>9.5672371088146635E-2</v>
      </c>
      <c r="AN4" s="4">
        <v>1.9522307087754673</v>
      </c>
      <c r="AO4" s="4">
        <v>0</v>
      </c>
      <c r="AP4" s="4">
        <v>2.2526141967897768E-2</v>
      </c>
      <c r="AQ4" s="4">
        <v>2.2526141967897768E-2</v>
      </c>
      <c r="AR4" s="3" t="s">
        <v>61</v>
      </c>
      <c r="AS4" t="s">
        <v>61</v>
      </c>
      <c r="AT4" t="s">
        <v>62</v>
      </c>
    </row>
    <row r="5" spans="1:46" x14ac:dyDescent="0.3">
      <c r="A5">
        <v>168</v>
      </c>
      <c r="B5" s="4">
        <v>53.42</v>
      </c>
      <c r="C5" s="4">
        <v>14.44</v>
      </c>
      <c r="D5" s="4">
        <v>0.1474</v>
      </c>
      <c r="E5" s="4">
        <v>0</v>
      </c>
      <c r="F5" s="4">
        <v>0.3538</v>
      </c>
      <c r="G5" s="4">
        <v>2.14</v>
      </c>
      <c r="H5" s="4">
        <v>0.54930000000000001</v>
      </c>
      <c r="I5" s="4">
        <v>12.31</v>
      </c>
      <c r="J5" s="4">
        <v>8.6999999999999994E-3</v>
      </c>
      <c r="K5" s="4">
        <v>15.08</v>
      </c>
      <c r="L5" s="4">
        <v>0.2054</v>
      </c>
      <c r="M5" s="4">
        <v>98.654600000000002</v>
      </c>
      <c r="N5" s="5"/>
      <c r="O5" s="4">
        <v>7.6209895919747304</v>
      </c>
      <c r="P5" s="4">
        <v>0.35979187447838212</v>
      </c>
      <c r="Q5" s="4">
        <v>1.9218533546887517E-2</v>
      </c>
      <c r="R5" s="4">
        <v>8</v>
      </c>
      <c r="S5" s="4">
        <v>0</v>
      </c>
      <c r="T5" s="4">
        <v>2.8208677097315699E-3</v>
      </c>
      <c r="U5" s="4">
        <v>0</v>
      </c>
      <c r="V5" s="4">
        <v>9.8123186240055716E-4</v>
      </c>
      <c r="W5" s="4">
        <v>0.46092442505796583</v>
      </c>
      <c r="X5" s="4">
        <v>0</v>
      </c>
      <c r="Y5" s="4">
        <v>3.2072565756185099</v>
      </c>
      <c r="Z5" s="4">
        <v>1.2616493439409902</v>
      </c>
      <c r="AA5" s="4">
        <v>6.6367555810401768E-2</v>
      </c>
      <c r="AB5" s="4">
        <v>0</v>
      </c>
      <c r="AC5" s="4">
        <v>0</v>
      </c>
      <c r="AD5" s="4">
        <v>0</v>
      </c>
      <c r="AE5" s="4">
        <v>5</v>
      </c>
      <c r="AF5" s="4">
        <v>0</v>
      </c>
      <c r="AG5" s="4">
        <v>0</v>
      </c>
      <c r="AH5" s="4">
        <v>2.1926904736346842E-15</v>
      </c>
      <c r="AI5" s="4">
        <v>0</v>
      </c>
      <c r="AJ5" s="4">
        <v>0</v>
      </c>
      <c r="AK5" s="4">
        <v>0</v>
      </c>
      <c r="AL5" s="4">
        <v>1.8814273664189389</v>
      </c>
      <c r="AM5" s="4">
        <v>9.7852891005075854E-2</v>
      </c>
      <c r="AN5" s="4">
        <v>1.9792802574240169</v>
      </c>
      <c r="AO5" s="4">
        <v>0</v>
      </c>
      <c r="AP5" s="4">
        <v>2.6823409833500286E-2</v>
      </c>
      <c r="AQ5" s="4">
        <v>2.6823409833500286E-2</v>
      </c>
      <c r="AR5" s="3" t="s">
        <v>61</v>
      </c>
      <c r="AS5" t="s">
        <v>61</v>
      </c>
      <c r="AT5" t="s">
        <v>62</v>
      </c>
    </row>
    <row r="6" spans="1:46" x14ac:dyDescent="0.3">
      <c r="A6">
        <v>169</v>
      </c>
      <c r="B6" s="4">
        <v>52.77</v>
      </c>
      <c r="C6" s="4">
        <v>14.58</v>
      </c>
      <c r="D6" s="4">
        <v>0.1918</v>
      </c>
      <c r="E6" s="4">
        <v>6.9999999999999999E-4</v>
      </c>
      <c r="F6" s="4">
        <v>0.41170000000000001</v>
      </c>
      <c r="G6" s="4">
        <v>2.72</v>
      </c>
      <c r="H6" s="4">
        <v>0.54979999999999996</v>
      </c>
      <c r="I6" s="4">
        <v>12.15</v>
      </c>
      <c r="J6" s="4">
        <v>1.66E-2</v>
      </c>
      <c r="K6" s="4">
        <v>14.71</v>
      </c>
      <c r="L6" s="4">
        <v>0.21410000000000001</v>
      </c>
      <c r="M6" s="4">
        <v>98.314800000000005</v>
      </c>
      <c r="N6" s="5"/>
      <c r="O6" s="4">
        <v>7.5603870222722325</v>
      </c>
      <c r="P6" s="4">
        <v>0.43961297772776753</v>
      </c>
      <c r="Q6" s="4">
        <v>0</v>
      </c>
      <c r="R6" s="4">
        <v>8</v>
      </c>
      <c r="S6" s="4">
        <v>1.9644176794728463E-2</v>
      </c>
      <c r="T6" s="4">
        <v>2.3070949516236311E-2</v>
      </c>
      <c r="U6" s="4">
        <v>0</v>
      </c>
      <c r="V6" s="4">
        <v>1.8802254484788256E-3</v>
      </c>
      <c r="W6" s="4">
        <v>0.48746727898197523</v>
      </c>
      <c r="X6" s="4">
        <v>0</v>
      </c>
      <c r="Y6" s="4">
        <v>3.1419153813262777</v>
      </c>
      <c r="Z6" s="4">
        <v>1.2592298615762689</v>
      </c>
      <c r="AA6" s="4">
        <v>6.6711454427668543E-2</v>
      </c>
      <c r="AB6" s="4">
        <v>0</v>
      </c>
      <c r="AC6" s="4">
        <v>8.0671928364149228E-5</v>
      </c>
      <c r="AD6" s="4">
        <v>0</v>
      </c>
      <c r="AE6" s="4">
        <v>4.9999999999999982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1.8648982041891029</v>
      </c>
      <c r="AM6" s="4">
        <v>0.11435262766158145</v>
      </c>
      <c r="AN6" s="4">
        <v>1.9792508318506843</v>
      </c>
      <c r="AO6" s="4">
        <v>0</v>
      </c>
      <c r="AP6" s="4">
        <v>3.505214128000033E-2</v>
      </c>
      <c r="AQ6" s="4">
        <v>3.505214128000033E-2</v>
      </c>
      <c r="AR6" s="3" t="s">
        <v>61</v>
      </c>
      <c r="AS6" t="s">
        <v>61</v>
      </c>
      <c r="AT6" t="s">
        <v>62</v>
      </c>
    </row>
    <row r="7" spans="1:46" x14ac:dyDescent="0.3">
      <c r="A7">
        <v>173</v>
      </c>
      <c r="B7" s="4">
        <v>51.41</v>
      </c>
      <c r="C7" s="4">
        <v>15.52</v>
      </c>
      <c r="D7" s="4">
        <v>0.22500000000000001</v>
      </c>
      <c r="E7" s="4">
        <v>1.29E-2</v>
      </c>
      <c r="F7" s="4">
        <v>0.53610000000000002</v>
      </c>
      <c r="G7" s="4">
        <v>4.3</v>
      </c>
      <c r="H7" s="4">
        <v>0.48970000000000002</v>
      </c>
      <c r="I7" s="4">
        <v>12.16</v>
      </c>
      <c r="J7" s="4">
        <v>0</v>
      </c>
      <c r="K7" s="4">
        <v>13.63</v>
      </c>
      <c r="L7" s="4">
        <v>0.21640000000000001</v>
      </c>
      <c r="M7" s="4">
        <v>98.500200000000007</v>
      </c>
      <c r="N7" s="5"/>
      <c r="O7" s="4">
        <v>7.3960661544401063</v>
      </c>
      <c r="P7" s="4">
        <v>0.60393384555989371</v>
      </c>
      <c r="Q7" s="4">
        <v>0</v>
      </c>
      <c r="R7" s="4">
        <v>8</v>
      </c>
      <c r="S7" s="4">
        <v>0.12510678290441746</v>
      </c>
      <c r="T7" s="4">
        <v>2.3415439159155973E-2</v>
      </c>
      <c r="U7" s="4">
        <v>0</v>
      </c>
      <c r="V7" s="4">
        <v>0</v>
      </c>
      <c r="W7" s="4">
        <v>0.48756568308566484</v>
      </c>
      <c r="X7" s="4">
        <v>0</v>
      </c>
      <c r="Y7" s="4">
        <v>2.9233035696755576</v>
      </c>
      <c r="Z7" s="4">
        <v>1.3794503678958574</v>
      </c>
      <c r="AA7" s="4">
        <v>5.9665327265728825E-2</v>
      </c>
      <c r="AB7" s="4">
        <v>0</v>
      </c>
      <c r="AC7" s="4">
        <v>1.4928300136176631E-3</v>
      </c>
      <c r="AD7" s="4">
        <v>0</v>
      </c>
      <c r="AE7" s="4">
        <v>5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3.0594016903195964E-15</v>
      </c>
      <c r="AL7" s="4">
        <v>1.8741686853812851</v>
      </c>
      <c r="AM7" s="4">
        <v>0.12583131461871178</v>
      </c>
      <c r="AN7" s="4">
        <v>2</v>
      </c>
      <c r="AO7" s="4">
        <v>2.3691456817589385E-2</v>
      </c>
      <c r="AP7" s="4">
        <v>4.1289984342072185E-2</v>
      </c>
      <c r="AQ7" s="4">
        <v>6.4981441159661563E-2</v>
      </c>
      <c r="AR7" s="3" t="s">
        <v>61</v>
      </c>
      <c r="AS7" t="s">
        <v>61</v>
      </c>
      <c r="AT7" t="s">
        <v>63</v>
      </c>
    </row>
    <row r="8" spans="1:46" x14ac:dyDescent="0.3">
      <c r="A8">
        <v>174</v>
      </c>
      <c r="B8" s="4">
        <v>51.95</v>
      </c>
      <c r="C8" s="4">
        <v>15.1</v>
      </c>
      <c r="D8" s="4">
        <v>0.21440000000000001</v>
      </c>
      <c r="E8" s="4">
        <v>0</v>
      </c>
      <c r="F8" s="4">
        <v>0.4531</v>
      </c>
      <c r="G8" s="4">
        <v>3.85</v>
      </c>
      <c r="H8" s="4">
        <v>0.46239999999999998</v>
      </c>
      <c r="I8" s="4">
        <v>11.91</v>
      </c>
      <c r="J8" s="4">
        <v>0</v>
      </c>
      <c r="K8" s="4">
        <v>14.01</v>
      </c>
      <c r="L8" s="4">
        <v>0.1988</v>
      </c>
      <c r="M8" s="4">
        <v>98.148799999999994</v>
      </c>
      <c r="N8" s="5"/>
      <c r="O8" s="4">
        <v>7.4590389934314025</v>
      </c>
      <c r="P8" s="4">
        <v>0.54096100656859747</v>
      </c>
      <c r="Q8" s="4">
        <v>0</v>
      </c>
      <c r="R8" s="4">
        <v>8</v>
      </c>
      <c r="S8" s="4">
        <v>0.11049958300478491</v>
      </c>
      <c r="T8" s="4">
        <v>2.1468691408094164E-2</v>
      </c>
      <c r="U8" s="4">
        <v>0</v>
      </c>
      <c r="V8" s="4">
        <v>0</v>
      </c>
      <c r="W8" s="4">
        <v>0.551314584395449</v>
      </c>
      <c r="X8" s="4">
        <v>0</v>
      </c>
      <c r="Y8" s="4">
        <v>2.9988886378065733</v>
      </c>
      <c r="Z8" s="4">
        <v>1.2616003409356811</v>
      </c>
      <c r="AA8" s="4">
        <v>5.6228162449417418E-2</v>
      </c>
      <c r="AB8" s="4">
        <v>0</v>
      </c>
      <c r="AC8" s="4">
        <v>0</v>
      </c>
      <c r="AD8" s="4">
        <v>0</v>
      </c>
      <c r="AE8" s="4">
        <v>5</v>
      </c>
      <c r="AF8" s="4">
        <v>0</v>
      </c>
      <c r="AG8" s="4">
        <v>0</v>
      </c>
      <c r="AH8" s="4">
        <v>1.8943180357666733E-15</v>
      </c>
      <c r="AI8" s="4">
        <v>0</v>
      </c>
      <c r="AJ8" s="4">
        <v>0</v>
      </c>
      <c r="AK8" s="4">
        <v>0</v>
      </c>
      <c r="AL8" s="4">
        <v>1.8320233562458625</v>
      </c>
      <c r="AM8" s="4">
        <v>0.12612458073243535</v>
      </c>
      <c r="AN8" s="4">
        <v>1.9581479369782999</v>
      </c>
      <c r="AO8" s="4">
        <v>0</v>
      </c>
      <c r="AP8" s="4">
        <v>3.9267307511639225E-2</v>
      </c>
      <c r="AQ8" s="4">
        <v>3.9267307511639225E-2</v>
      </c>
      <c r="AR8" s="3" t="s">
        <v>61</v>
      </c>
      <c r="AS8" t="s">
        <v>61</v>
      </c>
      <c r="AT8" t="s">
        <v>63</v>
      </c>
    </row>
    <row r="9" spans="1:46" x14ac:dyDescent="0.3">
      <c r="A9">
        <v>181</v>
      </c>
      <c r="B9" s="4">
        <v>53.02</v>
      </c>
      <c r="C9" s="4">
        <v>14.1</v>
      </c>
      <c r="D9" s="4">
        <v>0.14549999999999999</v>
      </c>
      <c r="E9" s="4">
        <v>2.4199999999999999E-2</v>
      </c>
      <c r="F9" s="4">
        <v>0.3412</v>
      </c>
      <c r="G9" s="4">
        <v>2.78</v>
      </c>
      <c r="H9" s="4">
        <v>0.63670000000000004</v>
      </c>
      <c r="I9" s="4">
        <v>12.04</v>
      </c>
      <c r="J9" s="4">
        <v>0</v>
      </c>
      <c r="K9" s="4">
        <v>14.51</v>
      </c>
      <c r="L9" s="4">
        <v>0.1241</v>
      </c>
      <c r="M9" s="4">
        <v>97.721800000000002</v>
      </c>
      <c r="N9" s="5"/>
      <c r="O9" s="4">
        <v>7.627065011210914</v>
      </c>
      <c r="P9" s="4">
        <v>0.37293498878908604</v>
      </c>
      <c r="Q9" s="4">
        <v>0</v>
      </c>
      <c r="R9" s="4">
        <v>8</v>
      </c>
      <c r="S9" s="4">
        <v>9.8359773858670008E-2</v>
      </c>
      <c r="T9" s="4">
        <v>1.3427073743137284E-2</v>
      </c>
      <c r="U9" s="4">
        <v>0</v>
      </c>
      <c r="V9" s="4">
        <v>0</v>
      </c>
      <c r="W9" s="4">
        <v>0.41108161422301481</v>
      </c>
      <c r="X9" s="4">
        <v>0</v>
      </c>
      <c r="Y9" s="4">
        <v>3.1117880961747826</v>
      </c>
      <c r="Z9" s="4">
        <v>1.2849736102250748</v>
      </c>
      <c r="AA9" s="4">
        <v>7.7569557599397959E-2</v>
      </c>
      <c r="AB9" s="4">
        <v>0</v>
      </c>
      <c r="AC9" s="4">
        <v>2.800274175921093E-3</v>
      </c>
      <c r="AD9" s="4">
        <v>0</v>
      </c>
      <c r="AE9" s="4">
        <v>4.9999999999999982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1.8555220976545745</v>
      </c>
      <c r="AM9" s="4">
        <v>9.5155762804964086E-2</v>
      </c>
      <c r="AN9" s="4">
        <v>1.9506778604595387</v>
      </c>
      <c r="AO9" s="4">
        <v>0</v>
      </c>
      <c r="AP9" s="4">
        <v>2.6698676613881138E-2</v>
      </c>
      <c r="AQ9" s="4">
        <v>2.6698676613881138E-2</v>
      </c>
      <c r="AR9" s="3" t="s">
        <v>61</v>
      </c>
      <c r="AS9" t="s">
        <v>61</v>
      </c>
      <c r="AT9" t="s">
        <v>62</v>
      </c>
    </row>
    <row r="10" spans="1:46" x14ac:dyDescent="0.3">
      <c r="A10">
        <v>182</v>
      </c>
      <c r="B10" s="4">
        <v>46.51</v>
      </c>
      <c r="C10" s="4">
        <v>18.46</v>
      </c>
      <c r="D10" s="4">
        <v>0.67459999999999998</v>
      </c>
      <c r="E10" s="4">
        <v>1.47E-2</v>
      </c>
      <c r="F10" s="4">
        <v>1.0779000000000001</v>
      </c>
      <c r="G10" s="4">
        <v>7.31</v>
      </c>
      <c r="H10" s="4">
        <v>0.4471</v>
      </c>
      <c r="I10" s="4">
        <v>11.69</v>
      </c>
      <c r="J10" s="4">
        <v>0</v>
      </c>
      <c r="K10" s="4">
        <v>10.85</v>
      </c>
      <c r="L10" s="4">
        <v>0.9577</v>
      </c>
      <c r="M10" s="4">
        <v>97.992099999999994</v>
      </c>
      <c r="N10" s="5"/>
      <c r="O10" s="4">
        <v>6.8827601231852968</v>
      </c>
      <c r="P10" s="4">
        <v>1.1172398768147032</v>
      </c>
      <c r="Q10" s="4">
        <v>0</v>
      </c>
      <c r="R10" s="4">
        <v>8</v>
      </c>
      <c r="S10" s="4">
        <v>0.15762384904939863</v>
      </c>
      <c r="T10" s="4">
        <v>0.10659520019334298</v>
      </c>
      <c r="U10" s="4">
        <v>0</v>
      </c>
      <c r="V10" s="4">
        <v>0</v>
      </c>
      <c r="W10" s="4">
        <v>0.59526936827868293</v>
      </c>
      <c r="X10" s="4">
        <v>0</v>
      </c>
      <c r="Y10" s="4">
        <v>2.3937065622006912</v>
      </c>
      <c r="Z10" s="4">
        <v>1.6890201268875249</v>
      </c>
      <c r="AA10" s="4">
        <v>5.6035042295215602E-2</v>
      </c>
      <c r="AB10" s="4">
        <v>0</v>
      </c>
      <c r="AC10" s="4">
        <v>1.7498510951420238E-3</v>
      </c>
      <c r="AD10" s="4">
        <v>0</v>
      </c>
      <c r="AE10" s="4">
        <v>4.9999999999999982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1.8533298668108777</v>
      </c>
      <c r="AM10" s="4">
        <v>0.14667013318912225</v>
      </c>
      <c r="AN10" s="4">
        <v>2</v>
      </c>
      <c r="AO10" s="4">
        <v>0.16257517123303822</v>
      </c>
      <c r="AP10" s="4">
        <v>0.12734199459622458</v>
      </c>
      <c r="AQ10" s="4">
        <v>0.2899171658292628</v>
      </c>
      <c r="AR10" s="3" t="s">
        <v>61</v>
      </c>
      <c r="AS10" t="s">
        <v>61</v>
      </c>
      <c r="AT10" t="s">
        <v>63</v>
      </c>
    </row>
    <row r="11" spans="1:46" x14ac:dyDescent="0.3">
      <c r="A11">
        <v>204</v>
      </c>
      <c r="B11" s="4">
        <v>46.68</v>
      </c>
      <c r="C11" s="4">
        <v>17.649999999999999</v>
      </c>
      <c r="D11" s="4">
        <v>0.64700000000000002</v>
      </c>
      <c r="E11" s="4">
        <v>1.55E-2</v>
      </c>
      <c r="F11" s="4">
        <v>1.2007000000000001</v>
      </c>
      <c r="G11" s="4">
        <v>7.34</v>
      </c>
      <c r="H11" s="4">
        <v>0.50209999999999999</v>
      </c>
      <c r="I11" s="4">
        <v>11.24</v>
      </c>
      <c r="J11" s="4">
        <v>0</v>
      </c>
      <c r="K11" s="4">
        <v>10.79</v>
      </c>
      <c r="L11" s="4">
        <v>1.0628</v>
      </c>
      <c r="M11" s="4">
        <v>97.128200000000007</v>
      </c>
      <c r="N11" s="5"/>
      <c r="O11" s="4">
        <v>6.9423048176451942</v>
      </c>
      <c r="P11" s="4">
        <v>1.0576951823548058</v>
      </c>
      <c r="Q11" s="4">
        <v>0</v>
      </c>
      <c r="R11" s="4">
        <v>8</v>
      </c>
      <c r="S11" s="4">
        <v>0.22877280561225866</v>
      </c>
      <c r="T11" s="4">
        <v>0.11888203881883619</v>
      </c>
      <c r="U11" s="4">
        <v>0</v>
      </c>
      <c r="V11" s="4">
        <v>0</v>
      </c>
      <c r="W11" s="4">
        <v>0.53416094571583839</v>
      </c>
      <c r="X11" s="4">
        <v>0</v>
      </c>
      <c r="Y11" s="4">
        <v>2.3923193531706768</v>
      </c>
      <c r="Z11" s="4">
        <v>1.6607691447291748</v>
      </c>
      <c r="AA11" s="4">
        <v>6.3241446129661427E-2</v>
      </c>
      <c r="AB11" s="4">
        <v>0</v>
      </c>
      <c r="AC11" s="4">
        <v>1.8542658235531917E-3</v>
      </c>
      <c r="AD11" s="4">
        <v>0</v>
      </c>
      <c r="AE11" s="4">
        <v>5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1.0499413838349625E-15</v>
      </c>
      <c r="AL11" s="4">
        <v>1.7908576289869693</v>
      </c>
      <c r="AM11" s="4">
        <v>0.20914237101302957</v>
      </c>
      <c r="AN11" s="4">
        <v>2</v>
      </c>
      <c r="AO11" s="4">
        <v>0.13704856219866718</v>
      </c>
      <c r="AP11" s="4">
        <v>0.12274000272822312</v>
      </c>
      <c r="AQ11" s="4">
        <v>0.25978856492689029</v>
      </c>
      <c r="AR11" s="3" t="s">
        <v>61</v>
      </c>
      <c r="AS11" t="s">
        <v>61</v>
      </c>
      <c r="AT11" t="s">
        <v>63</v>
      </c>
    </row>
    <row r="12" spans="1:46" x14ac:dyDescent="0.3">
      <c r="A12">
        <v>205</v>
      </c>
      <c r="B12" s="4">
        <v>48.24</v>
      </c>
      <c r="C12" s="4">
        <v>17.8</v>
      </c>
      <c r="D12" s="4">
        <v>0.4491</v>
      </c>
      <c r="E12" s="4">
        <v>2.2800000000000001E-2</v>
      </c>
      <c r="F12" s="4">
        <v>0.7712</v>
      </c>
      <c r="G12" s="4">
        <v>6.49</v>
      </c>
      <c r="H12" s="4">
        <v>0.6583</v>
      </c>
      <c r="I12" s="4">
        <v>11.93</v>
      </c>
      <c r="J12" s="4">
        <v>0</v>
      </c>
      <c r="K12" s="4">
        <v>11.71</v>
      </c>
      <c r="L12" s="4">
        <v>0.30120000000000002</v>
      </c>
      <c r="M12" s="4">
        <v>98.372699999999995</v>
      </c>
      <c r="N12" s="5"/>
      <c r="O12" s="4">
        <v>7.0437210715477807</v>
      </c>
      <c r="P12" s="4">
        <v>0.95627892845221929</v>
      </c>
      <c r="Q12" s="4">
        <v>0</v>
      </c>
      <c r="R12" s="4">
        <v>8</v>
      </c>
      <c r="S12" s="4">
        <v>0.16050624680635006</v>
      </c>
      <c r="T12" s="4">
        <v>3.3078186077818934E-2</v>
      </c>
      <c r="U12" s="4">
        <v>0</v>
      </c>
      <c r="V12" s="4">
        <v>0</v>
      </c>
      <c r="W12" s="4">
        <v>0.68476133425645724</v>
      </c>
      <c r="X12" s="4">
        <v>0</v>
      </c>
      <c r="Y12" s="4">
        <v>2.5490398415127107</v>
      </c>
      <c r="Z12" s="4">
        <v>1.4885302809737351</v>
      </c>
      <c r="AA12" s="4">
        <v>8.1406193065106949E-2</v>
      </c>
      <c r="AB12" s="4">
        <v>0</v>
      </c>
      <c r="AC12" s="4">
        <v>2.6779173078210761E-3</v>
      </c>
      <c r="AD12" s="4">
        <v>0</v>
      </c>
      <c r="AE12" s="4">
        <v>5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9.1463295270877154E-16</v>
      </c>
      <c r="AL12" s="4">
        <v>1.8661958242565508</v>
      </c>
      <c r="AM12" s="4">
        <v>0.13380417574344827</v>
      </c>
      <c r="AN12" s="4">
        <v>2</v>
      </c>
      <c r="AO12" s="4">
        <v>8.4504109948325995E-2</v>
      </c>
      <c r="AP12" s="4">
        <v>8.3646336085225467E-2</v>
      </c>
      <c r="AQ12" s="4">
        <v>0.16815044603355145</v>
      </c>
      <c r="AR12" s="3" t="s">
        <v>61</v>
      </c>
      <c r="AS12" t="s">
        <v>61</v>
      </c>
      <c r="AT12" t="s">
        <v>63</v>
      </c>
    </row>
    <row r="13" spans="1:46" x14ac:dyDescent="0.3">
      <c r="A13">
        <v>206</v>
      </c>
      <c r="B13" s="4">
        <v>45.47</v>
      </c>
      <c r="C13" s="4">
        <v>18.87</v>
      </c>
      <c r="D13" s="4">
        <v>0.67320000000000002</v>
      </c>
      <c r="E13" s="4">
        <v>1.61E-2</v>
      </c>
      <c r="F13" s="4">
        <v>1.1677999999999999</v>
      </c>
      <c r="G13" s="4">
        <v>8.01</v>
      </c>
      <c r="H13" s="4">
        <v>0.63180000000000003</v>
      </c>
      <c r="I13" s="4">
        <v>11.5</v>
      </c>
      <c r="J13" s="4">
        <v>1.29E-2</v>
      </c>
      <c r="K13" s="4">
        <v>10.42</v>
      </c>
      <c r="L13" s="4">
        <v>0.61470000000000002</v>
      </c>
      <c r="M13" s="4">
        <v>97.386600000000001</v>
      </c>
      <c r="N13" s="5"/>
      <c r="O13" s="4">
        <v>6.7754021667003395</v>
      </c>
      <c r="P13" s="4">
        <v>1.2245978332996605</v>
      </c>
      <c r="Q13" s="4">
        <v>0</v>
      </c>
      <c r="R13" s="4">
        <v>8</v>
      </c>
      <c r="S13" s="4">
        <v>0.18200903410691405</v>
      </c>
      <c r="T13" s="4">
        <v>6.8891430914017712E-2</v>
      </c>
      <c r="U13" s="4">
        <v>0</v>
      </c>
      <c r="V13" s="4">
        <v>1.5196540765502994E-3</v>
      </c>
      <c r="W13" s="4">
        <v>0.75356970788516453</v>
      </c>
      <c r="X13" s="4">
        <v>0</v>
      </c>
      <c r="Y13" s="4">
        <v>2.3147426901423915</v>
      </c>
      <c r="Z13" s="4">
        <v>1.5976064881090668</v>
      </c>
      <c r="AA13" s="4">
        <v>7.9731234032988471E-2</v>
      </c>
      <c r="AB13" s="4">
        <v>0</v>
      </c>
      <c r="AC13" s="4">
        <v>1.9297607329040493E-3</v>
      </c>
      <c r="AD13" s="4">
        <v>0</v>
      </c>
      <c r="AE13" s="4">
        <v>4.9999999999999973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1.8358190995083992</v>
      </c>
      <c r="AM13" s="4">
        <v>0.16418090049160083</v>
      </c>
      <c r="AN13" s="4">
        <v>2</v>
      </c>
      <c r="AO13" s="4">
        <v>0.17317393781608142</v>
      </c>
      <c r="AP13" s="4">
        <v>0.12795676409048307</v>
      </c>
      <c r="AQ13" s="4">
        <v>0.30113070190656449</v>
      </c>
      <c r="AR13" s="3" t="s">
        <v>61</v>
      </c>
      <c r="AS13" t="s">
        <v>64</v>
      </c>
      <c r="AT13" t="s">
        <v>63</v>
      </c>
    </row>
    <row r="14" spans="1:46" x14ac:dyDescent="0.3">
      <c r="A14">
        <v>207</v>
      </c>
      <c r="B14" s="4">
        <v>52.66</v>
      </c>
      <c r="C14" s="4">
        <v>14.19</v>
      </c>
      <c r="D14" s="4">
        <v>9.2600000000000002E-2</v>
      </c>
      <c r="E14" s="4">
        <v>0</v>
      </c>
      <c r="F14" s="4">
        <v>0.28499999999999998</v>
      </c>
      <c r="G14" s="4">
        <v>2.17</v>
      </c>
      <c r="H14" s="4">
        <v>0.59899999999999998</v>
      </c>
      <c r="I14" s="4">
        <v>12.14</v>
      </c>
      <c r="J14" s="4">
        <v>6.1999999999999998E-3</v>
      </c>
      <c r="K14" s="4">
        <v>14.89</v>
      </c>
      <c r="L14" s="4">
        <v>0.1139</v>
      </c>
      <c r="M14" s="4">
        <v>97.146799999999999</v>
      </c>
      <c r="N14" s="5"/>
      <c r="O14" s="4">
        <v>7.6166849065218747</v>
      </c>
      <c r="P14" s="4">
        <v>0.36989201969127111</v>
      </c>
      <c r="Q14" s="4">
        <v>1.2390839364829317E-2</v>
      </c>
      <c r="R14" s="4">
        <v>7.9989677655779747</v>
      </c>
      <c r="S14" s="4">
        <v>0</v>
      </c>
      <c r="T14" s="4">
        <v>0</v>
      </c>
      <c r="U14" s="4">
        <v>0</v>
      </c>
      <c r="V14" s="4">
        <v>7.0895999412972646E-4</v>
      </c>
      <c r="W14" s="4">
        <v>0.50622888798276633</v>
      </c>
      <c r="X14" s="4">
        <v>0</v>
      </c>
      <c r="Y14" s="4">
        <v>3.2107368353694099</v>
      </c>
      <c r="Z14" s="4">
        <v>1.2099821146833591</v>
      </c>
      <c r="AA14" s="4">
        <v>7.2343201970334725E-2</v>
      </c>
      <c r="AB14" s="4">
        <v>0</v>
      </c>
      <c r="AC14" s="4">
        <v>0</v>
      </c>
      <c r="AD14" s="4">
        <v>0</v>
      </c>
      <c r="AE14" s="4">
        <v>5</v>
      </c>
      <c r="AF14" s="4">
        <v>0</v>
      </c>
      <c r="AG14" s="4">
        <v>0</v>
      </c>
      <c r="AH14" s="4">
        <v>1.0322344220260599E-3</v>
      </c>
      <c r="AI14" s="4">
        <v>0</v>
      </c>
      <c r="AJ14" s="4">
        <v>0</v>
      </c>
      <c r="AK14" s="4">
        <v>0</v>
      </c>
      <c r="AL14" s="4">
        <v>1.8811600222959346</v>
      </c>
      <c r="AM14" s="4">
        <v>7.9916847291312723E-2</v>
      </c>
      <c r="AN14" s="4">
        <v>1.9621091040092735</v>
      </c>
      <c r="AO14" s="4">
        <v>0</v>
      </c>
      <c r="AP14" s="4">
        <v>1.7084612719026376E-2</v>
      </c>
      <c r="AQ14" s="4">
        <v>1.7084612719026376E-2</v>
      </c>
      <c r="AR14" s="3" t="s">
        <v>61</v>
      </c>
      <c r="AS14" t="s">
        <v>61</v>
      </c>
      <c r="AT14" t="s">
        <v>62</v>
      </c>
    </row>
    <row r="15" spans="1:46" x14ac:dyDescent="0.3">
      <c r="A15">
        <v>222</v>
      </c>
      <c r="B15" s="4">
        <v>45.47</v>
      </c>
      <c r="C15" s="4">
        <v>18.850000000000001</v>
      </c>
      <c r="D15" s="4">
        <v>0.73509999999999998</v>
      </c>
      <c r="E15" s="4">
        <v>1.2800000000000001E-2</v>
      </c>
      <c r="F15" s="4">
        <v>1.06</v>
      </c>
      <c r="G15" s="4">
        <v>8.64</v>
      </c>
      <c r="H15" s="4">
        <v>0.55030000000000001</v>
      </c>
      <c r="I15" s="4">
        <v>11.6</v>
      </c>
      <c r="J15" s="4">
        <v>3.4500000000000003E-2</v>
      </c>
      <c r="K15" s="4">
        <v>10.01</v>
      </c>
      <c r="L15" s="4">
        <v>0.67510000000000003</v>
      </c>
      <c r="M15" s="4">
        <v>97.637900000000002</v>
      </c>
      <c r="N15" s="5"/>
      <c r="O15" s="4">
        <v>6.7672325187436497</v>
      </c>
      <c r="P15" s="4">
        <v>1.2327674812563503</v>
      </c>
      <c r="Q15" s="4">
        <v>0</v>
      </c>
      <c r="R15" s="4">
        <v>8</v>
      </c>
      <c r="S15" s="4">
        <v>0.28264192988400727</v>
      </c>
      <c r="T15" s="4">
        <v>7.5569425475937285E-2</v>
      </c>
      <c r="U15" s="4">
        <v>0</v>
      </c>
      <c r="V15" s="4">
        <v>4.0592906124546635E-3</v>
      </c>
      <c r="W15" s="4">
        <v>0.64123263280952247</v>
      </c>
      <c r="X15" s="4">
        <v>0</v>
      </c>
      <c r="Y15" s="4">
        <v>2.220982312968574</v>
      </c>
      <c r="Z15" s="4">
        <v>1.7046195928467169</v>
      </c>
      <c r="AA15" s="4">
        <v>6.9362445621917165E-2</v>
      </c>
      <c r="AB15" s="4">
        <v>0</v>
      </c>
      <c r="AC15" s="4">
        <v>1.5323697808700132E-3</v>
      </c>
      <c r="AD15" s="4">
        <v>0</v>
      </c>
      <c r="AE15" s="4">
        <v>5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7.5503839291890529E-16</v>
      </c>
      <c r="AL15" s="4">
        <v>1.8495499002897045</v>
      </c>
      <c r="AM15" s="4">
        <v>0.15045009971029488</v>
      </c>
      <c r="AN15" s="4">
        <v>2</v>
      </c>
      <c r="AO15" s="4">
        <v>0.15539417684371432</v>
      </c>
      <c r="AP15" s="4">
        <v>0.13955377353009388</v>
      </c>
      <c r="AQ15" s="4">
        <v>0.29494795037380817</v>
      </c>
      <c r="AR15" s="3" t="s">
        <v>61</v>
      </c>
      <c r="AS15" t="s">
        <v>61</v>
      </c>
      <c r="AT15" t="s">
        <v>63</v>
      </c>
    </row>
    <row r="16" spans="1:46" x14ac:dyDescent="0.3">
      <c r="A16">
        <v>223</v>
      </c>
      <c r="B16" s="4">
        <v>47.41</v>
      </c>
      <c r="C16" s="4">
        <v>17.32</v>
      </c>
      <c r="D16" s="4">
        <v>0.51300000000000001</v>
      </c>
      <c r="E16" s="4">
        <v>2.1499999999999998E-2</v>
      </c>
      <c r="F16" s="4">
        <v>0.82110000000000005</v>
      </c>
      <c r="G16" s="4">
        <v>7.02</v>
      </c>
      <c r="H16" s="4">
        <v>0.60860000000000003</v>
      </c>
      <c r="I16" s="4">
        <v>11.79</v>
      </c>
      <c r="J16" s="4">
        <v>0</v>
      </c>
      <c r="K16" s="4">
        <v>11.18</v>
      </c>
      <c r="L16" s="4">
        <v>0.5444</v>
      </c>
      <c r="M16" s="4">
        <v>97.2286</v>
      </c>
      <c r="N16" s="5"/>
      <c r="O16" s="4">
        <v>7.0216737127999709</v>
      </c>
      <c r="P16" s="4">
        <v>0.97832628720002912</v>
      </c>
      <c r="Q16" s="4">
        <v>0</v>
      </c>
      <c r="R16" s="4">
        <v>8</v>
      </c>
      <c r="S16" s="4">
        <v>0.2469609059150859</v>
      </c>
      <c r="T16" s="4">
        <v>6.0642999430710644E-2</v>
      </c>
      <c r="U16" s="4">
        <v>0</v>
      </c>
      <c r="V16" s="4">
        <v>0</v>
      </c>
      <c r="W16" s="4">
        <v>0.52973568277062089</v>
      </c>
      <c r="X16" s="4">
        <v>0</v>
      </c>
      <c r="Y16" s="4">
        <v>2.4685240947664444</v>
      </c>
      <c r="Z16" s="4">
        <v>1.6152368163991608</v>
      </c>
      <c r="AA16" s="4">
        <v>7.6338105386013433E-2</v>
      </c>
      <c r="AB16" s="4">
        <v>0</v>
      </c>
      <c r="AC16" s="4">
        <v>2.5613953319636451E-3</v>
      </c>
      <c r="AD16" s="4">
        <v>0</v>
      </c>
      <c r="AE16" s="4">
        <v>5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4.6620693416876691E-16</v>
      </c>
      <c r="AL16" s="4">
        <v>1.8707097655263822</v>
      </c>
      <c r="AM16" s="4">
        <v>0.12929023447361732</v>
      </c>
      <c r="AN16" s="4">
        <v>2</v>
      </c>
      <c r="AO16" s="4">
        <v>0.10647246152206991</v>
      </c>
      <c r="AP16" s="4">
        <v>9.6916354809338801E-2</v>
      </c>
      <c r="AQ16" s="4">
        <v>0.20338881633140871</v>
      </c>
      <c r="AR16" s="3" t="s">
        <v>61</v>
      </c>
      <c r="AS16" t="s">
        <v>61</v>
      </c>
      <c r="AT16" t="s">
        <v>63</v>
      </c>
    </row>
    <row r="17" spans="1:46" x14ac:dyDescent="0.3">
      <c r="A17">
        <v>218</v>
      </c>
      <c r="B17" s="4">
        <v>45.71</v>
      </c>
      <c r="C17" s="4">
        <v>18.07</v>
      </c>
      <c r="D17" s="4">
        <v>0.77429999999999999</v>
      </c>
      <c r="E17" s="4">
        <v>0</v>
      </c>
      <c r="F17" s="4">
        <v>1.0442</v>
      </c>
      <c r="G17" s="4">
        <v>8.1300000000000008</v>
      </c>
      <c r="H17" s="4">
        <v>0.51459999999999995</v>
      </c>
      <c r="I17" s="4">
        <v>11.56</v>
      </c>
      <c r="J17" s="4">
        <v>0</v>
      </c>
      <c r="K17" s="4">
        <v>10.43</v>
      </c>
      <c r="L17" s="4">
        <v>0.68530000000000002</v>
      </c>
      <c r="M17" s="4">
        <v>96.918400000000005</v>
      </c>
      <c r="N17" s="5"/>
      <c r="O17" s="4">
        <v>6.8379637220775411</v>
      </c>
      <c r="P17" s="4">
        <v>1.1620362779224589</v>
      </c>
      <c r="Q17" s="4">
        <v>0</v>
      </c>
      <c r="R17" s="4">
        <v>8</v>
      </c>
      <c r="S17" s="4">
        <v>0.27126078043136159</v>
      </c>
      <c r="T17" s="4">
        <v>7.7105999419026683E-2</v>
      </c>
      <c r="U17" s="4">
        <v>0</v>
      </c>
      <c r="V17" s="4">
        <v>0</v>
      </c>
      <c r="W17" s="4">
        <v>0.57332901735245478</v>
      </c>
      <c r="X17" s="4">
        <v>0</v>
      </c>
      <c r="Y17" s="4">
        <v>2.3260805901732557</v>
      </c>
      <c r="Z17" s="4">
        <v>1.6870271409865776</v>
      </c>
      <c r="AA17" s="4">
        <v>6.5196471637323228E-2</v>
      </c>
      <c r="AB17" s="4">
        <v>0</v>
      </c>
      <c r="AC17" s="4">
        <v>0</v>
      </c>
      <c r="AD17" s="4">
        <v>0</v>
      </c>
      <c r="AE17" s="4">
        <v>5</v>
      </c>
      <c r="AF17" s="4">
        <v>0</v>
      </c>
      <c r="AG17" s="4">
        <v>0</v>
      </c>
      <c r="AH17" s="4">
        <v>1.2073675392798577E-15</v>
      </c>
      <c r="AI17" s="4">
        <v>0</v>
      </c>
      <c r="AJ17" s="4">
        <v>0</v>
      </c>
      <c r="AK17" s="4">
        <v>0</v>
      </c>
      <c r="AL17" s="4">
        <v>1.8526582904829052</v>
      </c>
      <c r="AM17" s="4">
        <v>0.14734170951709369</v>
      </c>
      <c r="AN17" s="4">
        <v>2</v>
      </c>
      <c r="AO17" s="4">
        <v>0.15549436476794681</v>
      </c>
      <c r="AP17" s="4">
        <v>0.14775216293668925</v>
      </c>
      <c r="AQ17" s="4">
        <v>0.30324652770463606</v>
      </c>
      <c r="AR17" s="3" t="s">
        <v>61</v>
      </c>
      <c r="AS17" t="s">
        <v>61</v>
      </c>
      <c r="AT17" t="s">
        <v>63</v>
      </c>
    </row>
    <row r="18" spans="1:46" x14ac:dyDescent="0.3">
      <c r="A18">
        <v>219</v>
      </c>
      <c r="B18" s="4">
        <v>45.8</v>
      </c>
      <c r="C18" s="4">
        <v>18.73</v>
      </c>
      <c r="D18" s="4">
        <v>0.66779999999999995</v>
      </c>
      <c r="E18" s="4">
        <v>0</v>
      </c>
      <c r="F18" s="4">
        <v>1.0341</v>
      </c>
      <c r="G18" s="4">
        <v>8.17</v>
      </c>
      <c r="H18" s="4">
        <v>0.50439999999999996</v>
      </c>
      <c r="I18" s="4">
        <v>11.67</v>
      </c>
      <c r="J18" s="4">
        <v>0</v>
      </c>
      <c r="K18" s="4">
        <v>10.38</v>
      </c>
      <c r="L18" s="4">
        <v>0.64200000000000002</v>
      </c>
      <c r="M18" s="4">
        <v>97.598399999999998</v>
      </c>
      <c r="N18" s="5"/>
      <c r="O18" s="4">
        <v>6.8065256196743897</v>
      </c>
      <c r="P18" s="4">
        <v>1.1934743803256103</v>
      </c>
      <c r="Q18" s="4">
        <v>0</v>
      </c>
      <c r="R18" s="4">
        <v>8</v>
      </c>
      <c r="S18" s="4">
        <v>0.23743507980577294</v>
      </c>
      <c r="T18" s="4">
        <v>7.1760738822667383E-2</v>
      </c>
      <c r="U18" s="4">
        <v>0</v>
      </c>
      <c r="V18" s="4">
        <v>0</v>
      </c>
      <c r="W18" s="4">
        <v>0.66210647826665048</v>
      </c>
      <c r="X18" s="4">
        <v>0</v>
      </c>
      <c r="Y18" s="4">
        <v>2.29975852222295</v>
      </c>
      <c r="Z18" s="4">
        <v>1.6654537862882048</v>
      </c>
      <c r="AA18" s="4">
        <v>6.348539459375413E-2</v>
      </c>
      <c r="AB18" s="4">
        <v>0</v>
      </c>
      <c r="AC18" s="4">
        <v>0</v>
      </c>
      <c r="AD18" s="4">
        <v>0</v>
      </c>
      <c r="AE18" s="4">
        <v>5</v>
      </c>
      <c r="AF18" s="4">
        <v>0</v>
      </c>
      <c r="AG18" s="4">
        <v>0</v>
      </c>
      <c r="AH18" s="4">
        <v>1.457167719820518E-15</v>
      </c>
      <c r="AI18" s="4">
        <v>0</v>
      </c>
      <c r="AJ18" s="4">
        <v>0</v>
      </c>
      <c r="AK18" s="4">
        <v>0</v>
      </c>
      <c r="AL18" s="4">
        <v>1.858030251237524</v>
      </c>
      <c r="AM18" s="4">
        <v>0.14196974876247448</v>
      </c>
      <c r="AN18" s="4">
        <v>2</v>
      </c>
      <c r="AO18" s="4">
        <v>0.15597167680640295</v>
      </c>
      <c r="AP18" s="4">
        <v>0.12659467469280211</v>
      </c>
      <c r="AQ18" s="4">
        <v>0.28256635149920506</v>
      </c>
      <c r="AR18" s="3" t="s">
        <v>61</v>
      </c>
      <c r="AS18" t="s">
        <v>61</v>
      </c>
      <c r="AT18" t="s">
        <v>63</v>
      </c>
    </row>
    <row r="19" spans="1:46" x14ac:dyDescent="0.3">
      <c r="A19">
        <v>227</v>
      </c>
      <c r="B19" s="4">
        <v>46.96</v>
      </c>
      <c r="C19" s="4">
        <v>19.079999999999998</v>
      </c>
      <c r="D19" s="4">
        <v>0.6966</v>
      </c>
      <c r="E19" s="4">
        <v>0</v>
      </c>
      <c r="F19" s="4">
        <v>0.94740000000000002</v>
      </c>
      <c r="G19" s="4">
        <v>7.81</v>
      </c>
      <c r="H19" s="4">
        <v>0.55089999999999995</v>
      </c>
      <c r="I19" s="4">
        <v>11.56</v>
      </c>
      <c r="J19" s="4">
        <v>2.5999999999999999E-3</v>
      </c>
      <c r="K19" s="4">
        <v>10.65</v>
      </c>
      <c r="L19" s="4">
        <v>0.77629999999999999</v>
      </c>
      <c r="M19" s="4">
        <v>99.033900000000003</v>
      </c>
      <c r="N19" s="5"/>
      <c r="O19" s="4">
        <v>6.8556090312750575</v>
      </c>
      <c r="P19" s="4">
        <v>1.1443909687249425</v>
      </c>
      <c r="Q19" s="4">
        <v>0</v>
      </c>
      <c r="R19" s="4">
        <v>8</v>
      </c>
      <c r="S19" s="4">
        <v>0.19929901783583959</v>
      </c>
      <c r="T19" s="4">
        <v>8.5239208419210982E-2</v>
      </c>
      <c r="U19" s="4">
        <v>0</v>
      </c>
      <c r="V19" s="4">
        <v>3.000794164698963E-4</v>
      </c>
      <c r="W19" s="4">
        <v>0.74788787032823245</v>
      </c>
      <c r="X19" s="4">
        <v>0</v>
      </c>
      <c r="Y19" s="4">
        <v>2.3178879601241373</v>
      </c>
      <c r="Z19" s="4">
        <v>1.5812729489980137</v>
      </c>
      <c r="AA19" s="4">
        <v>6.811291487809612E-2</v>
      </c>
      <c r="AB19" s="4">
        <v>0</v>
      </c>
      <c r="AC19" s="4">
        <v>0</v>
      </c>
      <c r="AD19" s="4">
        <v>0</v>
      </c>
      <c r="AE19" s="4">
        <v>5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1.8079970066355766</v>
      </c>
      <c r="AM19" s="4">
        <v>0.19200299336442339</v>
      </c>
      <c r="AN19" s="4">
        <v>2</v>
      </c>
      <c r="AO19" s="4">
        <v>7.6135819406895455E-2</v>
      </c>
      <c r="AP19" s="4">
        <v>0.12972104571594886</v>
      </c>
      <c r="AQ19" s="4">
        <v>0.20585686512284432</v>
      </c>
      <c r="AR19" s="3" t="s">
        <v>61</v>
      </c>
      <c r="AS19" t="s">
        <v>61</v>
      </c>
      <c r="AT19" t="s">
        <v>63</v>
      </c>
    </row>
    <row r="20" spans="1:46" x14ac:dyDescent="0.3">
      <c r="A20">
        <v>228</v>
      </c>
      <c r="B20" s="4">
        <v>52.29</v>
      </c>
      <c r="C20" s="4">
        <v>14.99</v>
      </c>
      <c r="D20" s="4">
        <v>0.23680000000000001</v>
      </c>
      <c r="E20" s="4">
        <v>0</v>
      </c>
      <c r="F20" s="4">
        <v>0.46510000000000001</v>
      </c>
      <c r="G20" s="4">
        <v>3.33</v>
      </c>
      <c r="H20" s="4">
        <v>0.5615</v>
      </c>
      <c r="I20" s="4">
        <v>11.99</v>
      </c>
      <c r="J20" s="4">
        <v>0</v>
      </c>
      <c r="K20" s="4">
        <v>14.06</v>
      </c>
      <c r="L20" s="4">
        <v>0.2397</v>
      </c>
      <c r="M20" s="4">
        <v>98.163200000000003</v>
      </c>
      <c r="N20" s="5"/>
      <c r="O20" s="4">
        <v>7.5224434114611274</v>
      </c>
      <c r="P20" s="4">
        <v>0.47755658853887262</v>
      </c>
      <c r="Q20" s="4">
        <v>0</v>
      </c>
      <c r="R20" s="4">
        <v>8</v>
      </c>
      <c r="S20" s="4">
        <v>8.700927360752031E-2</v>
      </c>
      <c r="T20" s="4">
        <v>2.5935832300394583E-2</v>
      </c>
      <c r="U20" s="4">
        <v>0</v>
      </c>
      <c r="V20" s="4">
        <v>0</v>
      </c>
      <c r="W20" s="4">
        <v>0.46488457348319767</v>
      </c>
      <c r="X20" s="4">
        <v>0</v>
      </c>
      <c r="Y20" s="4">
        <v>3.0154385739853273</v>
      </c>
      <c r="Z20" s="4">
        <v>1.3383202978048943</v>
      </c>
      <c r="AA20" s="4">
        <v>6.841144881866601E-2</v>
      </c>
      <c r="AB20" s="4">
        <v>0</v>
      </c>
      <c r="AC20" s="4">
        <v>0</v>
      </c>
      <c r="AD20" s="4">
        <v>0</v>
      </c>
      <c r="AE20" s="4">
        <v>5</v>
      </c>
      <c r="AF20" s="4">
        <v>0</v>
      </c>
      <c r="AG20" s="4">
        <v>0</v>
      </c>
      <c r="AH20" s="4">
        <v>1.9428902930940239E-16</v>
      </c>
      <c r="AI20" s="4">
        <v>0</v>
      </c>
      <c r="AJ20" s="4">
        <v>0</v>
      </c>
      <c r="AK20" s="4">
        <v>0</v>
      </c>
      <c r="AL20" s="4">
        <v>1.847912442489682</v>
      </c>
      <c r="AM20" s="4">
        <v>0.12971642615557447</v>
      </c>
      <c r="AN20" s="4">
        <v>1.9776288686452568</v>
      </c>
      <c r="AO20" s="4">
        <v>0</v>
      </c>
      <c r="AP20" s="4">
        <v>4.3454124315694252E-2</v>
      </c>
      <c r="AQ20" s="4">
        <v>4.3454124315694252E-2</v>
      </c>
      <c r="AR20" s="3" t="s">
        <v>61</v>
      </c>
      <c r="AS20" t="s">
        <v>61</v>
      </c>
      <c r="AT20" t="s">
        <v>62</v>
      </c>
    </row>
    <row r="21" spans="1:46" x14ac:dyDescent="0.3">
      <c r="A21">
        <v>242</v>
      </c>
      <c r="B21" s="4">
        <v>50.84</v>
      </c>
      <c r="C21" s="4">
        <v>15.59</v>
      </c>
      <c r="D21" s="4">
        <v>0.22489999999999999</v>
      </c>
      <c r="E21" s="4">
        <v>0</v>
      </c>
      <c r="F21" s="4">
        <v>0.54579999999999995</v>
      </c>
      <c r="G21" s="4">
        <v>4.4800000000000004</v>
      </c>
      <c r="H21" s="4">
        <v>0.58599999999999997</v>
      </c>
      <c r="I21" s="4">
        <v>11.7</v>
      </c>
      <c r="J21" s="4">
        <v>0</v>
      </c>
      <c r="K21" s="4">
        <v>13.22</v>
      </c>
      <c r="L21" s="4">
        <v>0.2442</v>
      </c>
      <c r="M21" s="4">
        <v>97.430999999999997</v>
      </c>
      <c r="N21" s="5"/>
      <c r="O21" s="4">
        <v>7.3809177904558494</v>
      </c>
      <c r="P21" s="4">
        <v>0.61908220954415061</v>
      </c>
      <c r="Q21" s="4">
        <v>0</v>
      </c>
      <c r="R21" s="4">
        <v>8</v>
      </c>
      <c r="S21" s="4">
        <v>0.14741915637102121</v>
      </c>
      <c r="T21" s="4">
        <v>2.6665047008877164E-2</v>
      </c>
      <c r="U21" s="4">
        <v>0</v>
      </c>
      <c r="V21" s="4">
        <v>0</v>
      </c>
      <c r="W21" s="4">
        <v>0.57615407008618091</v>
      </c>
      <c r="X21" s="4">
        <v>0</v>
      </c>
      <c r="Y21" s="4">
        <v>2.8612852709931054</v>
      </c>
      <c r="Z21" s="4">
        <v>1.3164252615434593</v>
      </c>
      <c r="AA21" s="4">
        <v>7.2051193997355351E-2</v>
      </c>
      <c r="AB21" s="4">
        <v>0</v>
      </c>
      <c r="AC21" s="4">
        <v>0</v>
      </c>
      <c r="AD21" s="4">
        <v>0</v>
      </c>
      <c r="AE21" s="4">
        <v>4.9999999999999991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1.8197536830435113</v>
      </c>
      <c r="AM21" s="4">
        <v>0.15361962666838969</v>
      </c>
      <c r="AN21" s="4">
        <v>1.9733733097119011</v>
      </c>
      <c r="AO21" s="4">
        <v>0</v>
      </c>
      <c r="AP21" s="4">
        <v>4.1648877264210564E-2</v>
      </c>
      <c r="AQ21" s="4">
        <v>4.1648877264210564E-2</v>
      </c>
      <c r="AR21" s="3" t="s">
        <v>61</v>
      </c>
      <c r="AS21" t="s">
        <v>61</v>
      </c>
      <c r="AT21" t="s">
        <v>63</v>
      </c>
    </row>
    <row r="22" spans="1:46" x14ac:dyDescent="0.3">
      <c r="A22">
        <v>243</v>
      </c>
      <c r="B22" s="4">
        <v>44.82</v>
      </c>
      <c r="C22" s="4">
        <v>18.760000000000002</v>
      </c>
      <c r="D22" s="4">
        <v>0.83779999999999999</v>
      </c>
      <c r="E22" s="4">
        <v>1.34E-2</v>
      </c>
      <c r="F22" s="4">
        <v>1.2788999999999999</v>
      </c>
      <c r="G22" s="4">
        <v>8.6</v>
      </c>
      <c r="H22" s="4">
        <v>0.55020000000000002</v>
      </c>
      <c r="I22" s="4">
        <v>11.53</v>
      </c>
      <c r="J22" s="4">
        <v>0</v>
      </c>
      <c r="K22" s="4">
        <v>10.11</v>
      </c>
      <c r="L22" s="4">
        <v>0.81630000000000003</v>
      </c>
      <c r="M22" s="4">
        <v>97.316699999999997</v>
      </c>
      <c r="N22" s="5"/>
      <c r="O22" s="4">
        <v>6.7122968481848861</v>
      </c>
      <c r="P22" s="4">
        <v>1.2877031518151139</v>
      </c>
      <c r="Q22" s="4">
        <v>0</v>
      </c>
      <c r="R22" s="4">
        <v>8</v>
      </c>
      <c r="S22" s="4">
        <v>0.2301433240560935</v>
      </c>
      <c r="T22" s="4">
        <v>9.194772046059195E-2</v>
      </c>
      <c r="U22" s="4">
        <v>0</v>
      </c>
      <c r="V22" s="4">
        <v>0</v>
      </c>
      <c r="W22" s="4">
        <v>0.63350756274285469</v>
      </c>
      <c r="X22" s="4">
        <v>0</v>
      </c>
      <c r="Y22" s="4">
        <v>2.2572275170711866</v>
      </c>
      <c r="Z22" s="4">
        <v>1.7157751778776071</v>
      </c>
      <c r="AA22" s="4">
        <v>6.9784444928273431E-2</v>
      </c>
      <c r="AB22" s="4">
        <v>0</v>
      </c>
      <c r="AC22" s="4">
        <v>1.6142528633933395E-3</v>
      </c>
      <c r="AD22" s="4">
        <v>0</v>
      </c>
      <c r="AE22" s="4">
        <v>5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1.849909696714847</v>
      </c>
      <c r="AM22" s="4">
        <v>0.15009030328515305</v>
      </c>
      <c r="AN22" s="4">
        <v>2</v>
      </c>
      <c r="AO22" s="4">
        <v>0.22122618770750097</v>
      </c>
      <c r="AP22" s="4">
        <v>0.16004741918772547</v>
      </c>
      <c r="AQ22" s="4">
        <v>0.38127360689522644</v>
      </c>
      <c r="AR22" s="3" t="s">
        <v>61</v>
      </c>
      <c r="AS22" t="s">
        <v>61</v>
      </c>
      <c r="AT22" t="s">
        <v>63</v>
      </c>
    </row>
    <row r="23" spans="1:46" x14ac:dyDescent="0.3">
      <c r="A23">
        <v>244</v>
      </c>
      <c r="B23" s="4">
        <v>50.14</v>
      </c>
      <c r="C23" s="4">
        <v>16.12</v>
      </c>
      <c r="D23" s="4">
        <v>0.4239</v>
      </c>
      <c r="E23" s="4">
        <v>0</v>
      </c>
      <c r="F23" s="4">
        <v>0.87370000000000003</v>
      </c>
      <c r="G23" s="4">
        <v>4.8499999999999996</v>
      </c>
      <c r="H23" s="4">
        <v>0.56100000000000005</v>
      </c>
      <c r="I23" s="4">
        <v>11.88</v>
      </c>
      <c r="J23" s="4">
        <v>0</v>
      </c>
      <c r="K23" s="4">
        <v>12.98</v>
      </c>
      <c r="L23" s="4">
        <v>0.28079999999999999</v>
      </c>
      <c r="M23" s="4">
        <v>98.109499999999997</v>
      </c>
      <c r="N23" s="5"/>
      <c r="O23" s="4">
        <v>7.2933191916239108</v>
      </c>
      <c r="P23" s="4">
        <v>0.70668080837608915</v>
      </c>
      <c r="Q23" s="4">
        <v>0</v>
      </c>
      <c r="R23" s="4">
        <v>8</v>
      </c>
      <c r="S23" s="4">
        <v>0.12472436526205044</v>
      </c>
      <c r="T23" s="4">
        <v>3.0720611946739484E-2</v>
      </c>
      <c r="U23" s="4">
        <v>0</v>
      </c>
      <c r="V23" s="4">
        <v>0</v>
      </c>
      <c r="W23" s="4">
        <v>0.4875775804602509</v>
      </c>
      <c r="X23" s="4">
        <v>0</v>
      </c>
      <c r="Y23" s="4">
        <v>2.814754107400165</v>
      </c>
      <c r="Z23" s="4">
        <v>1.4731130804194639</v>
      </c>
      <c r="AA23" s="4">
        <v>6.911025451132681E-2</v>
      </c>
      <c r="AB23" s="4">
        <v>0</v>
      </c>
      <c r="AC23" s="4">
        <v>0</v>
      </c>
      <c r="AD23" s="4">
        <v>0</v>
      </c>
      <c r="AE23" s="4">
        <v>4.9999999999999964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1.8513104428674043</v>
      </c>
      <c r="AM23" s="4">
        <v>0.14868955713259568</v>
      </c>
      <c r="AN23" s="4">
        <v>2</v>
      </c>
      <c r="AO23" s="4">
        <v>9.7693916994978702E-2</v>
      </c>
      <c r="AP23" s="4">
        <v>7.8652643663639416E-2</v>
      </c>
      <c r="AQ23" s="4">
        <v>0.17634656065861812</v>
      </c>
      <c r="AR23" s="3" t="s">
        <v>61</v>
      </c>
      <c r="AS23" t="s">
        <v>61</v>
      </c>
      <c r="AT23" t="s">
        <v>63</v>
      </c>
    </row>
    <row r="24" spans="1:46" x14ac:dyDescent="0.3">
      <c r="A24">
        <v>235</v>
      </c>
      <c r="B24" s="4">
        <v>45.25</v>
      </c>
      <c r="C24" s="4">
        <v>18.87</v>
      </c>
      <c r="D24" s="4">
        <v>0.75470000000000004</v>
      </c>
      <c r="E24" s="4">
        <v>1.8700000000000001E-2</v>
      </c>
      <c r="F24" s="4">
        <v>1.1234</v>
      </c>
      <c r="G24" s="4">
        <v>8.23</v>
      </c>
      <c r="H24" s="4">
        <v>0.48730000000000001</v>
      </c>
      <c r="I24" s="4">
        <v>11.84</v>
      </c>
      <c r="J24" s="4">
        <v>0</v>
      </c>
      <c r="K24" s="4">
        <v>10.71</v>
      </c>
      <c r="L24" s="4">
        <v>0.52910000000000001</v>
      </c>
      <c r="M24" s="4">
        <v>97.813199999999995</v>
      </c>
      <c r="N24" s="5"/>
      <c r="O24" s="4">
        <v>6.7213001579102665</v>
      </c>
      <c r="P24" s="4">
        <v>1.2786998420897335</v>
      </c>
      <c r="Q24" s="4">
        <v>0</v>
      </c>
      <c r="R24" s="4">
        <v>8</v>
      </c>
      <c r="S24" s="4">
        <v>0.16197056359424522</v>
      </c>
      <c r="T24" s="4">
        <v>5.911045961375859E-2</v>
      </c>
      <c r="U24" s="4">
        <v>0</v>
      </c>
      <c r="V24" s="4">
        <v>0</v>
      </c>
      <c r="W24" s="4">
        <v>0.75109237130423279</v>
      </c>
      <c r="X24" s="4">
        <v>0</v>
      </c>
      <c r="Y24" s="4">
        <v>2.3716415784645193</v>
      </c>
      <c r="Z24" s="4">
        <v>1.5926493907320496</v>
      </c>
      <c r="AA24" s="4">
        <v>6.1301324497189717E-2</v>
      </c>
      <c r="AB24" s="4">
        <v>0</v>
      </c>
      <c r="AC24" s="4">
        <v>2.2343117940044621E-3</v>
      </c>
      <c r="AD24" s="4">
        <v>0</v>
      </c>
      <c r="AE24" s="4">
        <v>5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1.8841189964175198</v>
      </c>
      <c r="AM24" s="4">
        <v>0.11588100358248021</v>
      </c>
      <c r="AN24" s="4">
        <v>2</v>
      </c>
      <c r="AO24" s="4">
        <v>0.20762137200584924</v>
      </c>
      <c r="AP24" s="4">
        <v>0.1429940852160452</v>
      </c>
      <c r="AQ24" s="4">
        <v>0.35061545722189447</v>
      </c>
      <c r="AR24" s="3" t="s">
        <v>61</v>
      </c>
      <c r="AS24" t="s">
        <v>64</v>
      </c>
      <c r="AT24" t="s">
        <v>63</v>
      </c>
    </row>
    <row r="25" spans="1:46" x14ac:dyDescent="0.3">
      <c r="A25">
        <v>236</v>
      </c>
      <c r="B25" s="4">
        <v>45.73</v>
      </c>
      <c r="C25" s="4">
        <v>19.5</v>
      </c>
      <c r="D25" s="4">
        <v>0.73170000000000002</v>
      </c>
      <c r="E25" s="4">
        <v>0</v>
      </c>
      <c r="F25" s="4">
        <v>1.0528999999999999</v>
      </c>
      <c r="G25" s="4">
        <v>8.64</v>
      </c>
      <c r="H25" s="4">
        <v>0.50880000000000003</v>
      </c>
      <c r="I25" s="4">
        <v>11.5</v>
      </c>
      <c r="J25" s="4">
        <v>0</v>
      </c>
      <c r="K25" s="4">
        <v>9.8699999999999992</v>
      </c>
      <c r="L25" s="4">
        <v>0.6744</v>
      </c>
      <c r="M25" s="4">
        <v>98.207800000000006</v>
      </c>
      <c r="N25" s="5"/>
      <c r="O25" s="4">
        <v>6.7655307896293584</v>
      </c>
      <c r="P25" s="4">
        <v>1.2344692103706416</v>
      </c>
      <c r="Q25" s="4">
        <v>0</v>
      </c>
      <c r="R25" s="4">
        <v>8</v>
      </c>
      <c r="S25" s="4">
        <v>0.27194536409047654</v>
      </c>
      <c r="T25" s="4">
        <v>7.5042985369351986E-2</v>
      </c>
      <c r="U25" s="4">
        <v>0</v>
      </c>
      <c r="V25" s="4">
        <v>0</v>
      </c>
      <c r="W25" s="4">
        <v>0.71543044361893005</v>
      </c>
      <c r="X25" s="4">
        <v>0</v>
      </c>
      <c r="Y25" s="4">
        <v>2.1769211759876574</v>
      </c>
      <c r="Z25" s="4">
        <v>1.6969091022094773</v>
      </c>
      <c r="AA25" s="4">
        <v>6.3750928724107148E-2</v>
      </c>
      <c r="AB25" s="4">
        <v>0</v>
      </c>
      <c r="AC25" s="4">
        <v>0</v>
      </c>
      <c r="AD25" s="4">
        <v>0</v>
      </c>
      <c r="AE25" s="4">
        <v>5</v>
      </c>
      <c r="AF25" s="4">
        <v>0</v>
      </c>
      <c r="AG25" s="4">
        <v>0</v>
      </c>
      <c r="AH25" s="4">
        <v>2.0122792321330962E-15</v>
      </c>
      <c r="AI25" s="4">
        <v>0</v>
      </c>
      <c r="AJ25" s="4">
        <v>0</v>
      </c>
      <c r="AK25" s="4">
        <v>0</v>
      </c>
      <c r="AL25" s="4">
        <v>1.8227219889437867</v>
      </c>
      <c r="AM25" s="4">
        <v>0.17727801105621133</v>
      </c>
      <c r="AN25" s="4">
        <v>2</v>
      </c>
      <c r="AO25" s="4">
        <v>0.1247144816678703</v>
      </c>
      <c r="AP25" s="4">
        <v>0.13808380484762162</v>
      </c>
      <c r="AQ25" s="4">
        <v>0.26279828651549192</v>
      </c>
      <c r="AR25" s="3" t="s">
        <v>61</v>
      </c>
      <c r="AS25" t="s">
        <v>61</v>
      </c>
      <c r="AT25" t="s">
        <v>63</v>
      </c>
    </row>
    <row r="26" spans="1:46" x14ac:dyDescent="0.3"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5AB5-DAD2-4131-BC4D-3FD493EA039A}">
  <dimension ref="A1:AD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28" width="8.88671875" style="3"/>
  </cols>
  <sheetData>
    <row r="1" spans="1:30" x14ac:dyDescent="0.3">
      <c r="O1" s="6" t="s">
        <v>66</v>
      </c>
    </row>
    <row r="2" spans="1:30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Z2" s="5" t="s">
        <v>16</v>
      </c>
      <c r="AA2" s="3" t="s">
        <v>17</v>
      </c>
      <c r="AB2" s="5" t="s">
        <v>18</v>
      </c>
    </row>
    <row r="3" spans="1:30" s="8" customFormat="1" x14ac:dyDescent="0.3">
      <c r="A3" s="8">
        <v>161</v>
      </c>
      <c r="B3" s="12">
        <v>62.86</v>
      </c>
      <c r="C3" s="12">
        <v>7.4200000000000002E-2</v>
      </c>
      <c r="D3" s="12">
        <v>13.19</v>
      </c>
      <c r="E3" s="12">
        <v>0</v>
      </c>
      <c r="F3" s="12">
        <v>1.38</v>
      </c>
      <c r="G3" s="12">
        <v>18.72</v>
      </c>
      <c r="H3" s="12">
        <v>0</v>
      </c>
      <c r="I3" s="12">
        <v>0</v>
      </c>
      <c r="J3" s="12">
        <v>0</v>
      </c>
      <c r="K3" s="12">
        <v>0</v>
      </c>
      <c r="L3" s="12">
        <v>1.6999999999999999E-3</v>
      </c>
      <c r="M3" s="12">
        <v>96.225999999999999</v>
      </c>
      <c r="N3" s="14"/>
      <c r="O3" s="15">
        <v>2.9822016895845289</v>
      </c>
      <c r="P3" s="15">
        <v>2.9435383068979206E-3</v>
      </c>
      <c r="Q3" s="15">
        <v>0.79820868278040624</v>
      </c>
      <c r="R3" s="15">
        <v>0</v>
      </c>
      <c r="S3" s="15">
        <v>0.12692584676208457</v>
      </c>
      <c r="T3" s="15">
        <v>1.0466429983121976</v>
      </c>
      <c r="U3" s="15">
        <v>0</v>
      </c>
      <c r="V3" s="15">
        <v>6.066014225112036E-5</v>
      </c>
      <c r="W3" s="15">
        <v>0</v>
      </c>
      <c r="X3" s="15">
        <v>4.9569834158883666</v>
      </c>
      <c r="Y3" s="15"/>
      <c r="Z3" s="16">
        <f>U3/(Q3+S3+U3)*100</f>
        <v>0</v>
      </c>
      <c r="AA3" s="16">
        <f>S3/(Q3+S3+U3)*100</f>
        <v>13.719717804161252</v>
      </c>
      <c r="AB3" s="16">
        <f>Q3/(Q3+S3+U3)*100</f>
        <v>86.280282195838737</v>
      </c>
      <c r="AC3" s="9"/>
      <c r="AD3" s="9"/>
    </row>
    <row r="4" spans="1:30" s="8" customFormat="1" x14ac:dyDescent="0.3">
      <c r="A4" s="8">
        <v>162</v>
      </c>
      <c r="B4" s="12">
        <v>62.96</v>
      </c>
      <c r="C4" s="12">
        <v>8.3400000000000002E-2</v>
      </c>
      <c r="D4" s="12">
        <v>13.79</v>
      </c>
      <c r="E4" s="12">
        <v>0</v>
      </c>
      <c r="F4" s="12">
        <v>1.2441</v>
      </c>
      <c r="G4" s="12">
        <v>18.68</v>
      </c>
      <c r="H4" s="12">
        <v>3.78E-2</v>
      </c>
      <c r="I4" s="12">
        <v>1.1999999999999999E-3</v>
      </c>
      <c r="J4" s="12">
        <v>0</v>
      </c>
      <c r="K4" s="12">
        <v>7.3000000000000001E-3</v>
      </c>
      <c r="L4" s="12">
        <v>3.6600000000000001E-2</v>
      </c>
      <c r="M4" s="12">
        <v>96.840500000000006</v>
      </c>
      <c r="N4" s="14"/>
      <c r="O4" s="15">
        <v>2.9783865296218539</v>
      </c>
      <c r="P4" s="15">
        <v>3.2990245077572744E-3</v>
      </c>
      <c r="Q4" s="15">
        <v>0.83212701712967108</v>
      </c>
      <c r="R4" s="15">
        <v>1.5144218932189822E-3</v>
      </c>
      <c r="S4" s="15">
        <v>0.11409851117315026</v>
      </c>
      <c r="T4" s="15">
        <v>1.0414137427482466</v>
      </c>
      <c r="U4" s="15">
        <v>6.0816231406921289E-5</v>
      </c>
      <c r="V4" s="15">
        <v>1.3022347877773468E-3</v>
      </c>
      <c r="W4" s="15">
        <v>5.1483027457177556E-4</v>
      </c>
      <c r="X4" s="15">
        <v>4.9727171283676546</v>
      </c>
      <c r="Y4" s="15"/>
      <c r="Z4" s="16">
        <f t="shared" ref="Z4:Z9" si="0">U4/(Q4+S4+U4)*100</f>
        <v>6.4268317680158064E-3</v>
      </c>
      <c r="AA4" s="16">
        <f t="shared" ref="AA4:AA9" si="1">S4/(Q4+S4+U4)*100</f>
        <v>12.057503717789638</v>
      </c>
      <c r="AB4" s="16">
        <f t="shared" ref="AB4:AB9" si="2">Q4/(Q4+S4+U4)*100</f>
        <v>87.936069450442332</v>
      </c>
      <c r="AC4" s="9"/>
      <c r="AD4" s="9"/>
    </row>
    <row r="5" spans="1:30" s="8" customFormat="1" x14ac:dyDescent="0.3">
      <c r="A5" s="8">
        <v>210</v>
      </c>
      <c r="B5" s="12">
        <v>64.959999999999994</v>
      </c>
      <c r="C5" s="12">
        <v>3.2399999999999998E-2</v>
      </c>
      <c r="D5" s="12">
        <v>15.69</v>
      </c>
      <c r="E5" s="12">
        <v>5.4000000000000003E-3</v>
      </c>
      <c r="F5" s="12">
        <v>0.308</v>
      </c>
      <c r="G5" s="12">
        <v>18.28</v>
      </c>
      <c r="H5" s="12">
        <v>2.5000000000000001E-3</v>
      </c>
      <c r="I5" s="12">
        <v>2.75E-2</v>
      </c>
      <c r="J5" s="12">
        <v>1.1900000000000001E-2</v>
      </c>
      <c r="K5" s="12">
        <v>8.9999999999999993E-3</v>
      </c>
      <c r="L5" s="12">
        <v>4.3299999999999998E-2</v>
      </c>
      <c r="M5" s="12">
        <v>99.370099999999994</v>
      </c>
      <c r="N5" s="14"/>
      <c r="O5" s="15">
        <v>3.0095453656504034</v>
      </c>
      <c r="P5" s="15">
        <v>1.2551714137477141E-3</v>
      </c>
      <c r="Q5" s="15">
        <v>0.92722864194926891</v>
      </c>
      <c r="R5" s="15">
        <v>9.8092008371895376E-5</v>
      </c>
      <c r="S5" s="15">
        <v>2.7663934156332951E-2</v>
      </c>
      <c r="T5" s="15">
        <v>0.99807036885785239</v>
      </c>
      <c r="U5" s="15">
        <v>1.3649272077910989E-3</v>
      </c>
      <c r="V5" s="15">
        <v>1.5088103069602792E-3</v>
      </c>
      <c r="W5" s="15">
        <v>6.2161611578283196E-4</v>
      </c>
      <c r="X5" s="15">
        <v>4.9673569276665122</v>
      </c>
      <c r="Y5" s="15"/>
      <c r="Z5" s="16">
        <f t="shared" si="0"/>
        <v>0.14273636578658805</v>
      </c>
      <c r="AA5" s="16">
        <f t="shared" si="1"/>
        <v>2.8929377349174832</v>
      </c>
      <c r="AB5" s="16">
        <f t="shared" si="2"/>
        <v>96.964325899295929</v>
      </c>
      <c r="AC5" s="9"/>
      <c r="AD5" s="9"/>
    </row>
    <row r="6" spans="1:30" s="8" customFormat="1" x14ac:dyDescent="0.3">
      <c r="A6" s="8">
        <v>211</v>
      </c>
      <c r="B6" s="12">
        <v>65.040000000000006</v>
      </c>
      <c r="C6" s="12">
        <v>0.12520000000000001</v>
      </c>
      <c r="D6" s="12">
        <v>15.86</v>
      </c>
      <c r="E6" s="12">
        <v>0</v>
      </c>
      <c r="F6" s="12">
        <v>0.21959999999999999</v>
      </c>
      <c r="G6" s="12">
        <v>18.260000000000002</v>
      </c>
      <c r="H6" s="12">
        <v>3.5299999999999998E-2</v>
      </c>
      <c r="I6" s="12">
        <v>7.1400000000000005E-2</v>
      </c>
      <c r="J6" s="12">
        <v>0</v>
      </c>
      <c r="K6" s="12">
        <v>0</v>
      </c>
      <c r="L6" s="12">
        <v>0.15140000000000001</v>
      </c>
      <c r="M6" s="12">
        <v>99.763000000000005</v>
      </c>
      <c r="N6" s="14"/>
      <c r="O6" s="15">
        <v>3.0054372262086395</v>
      </c>
      <c r="P6" s="15">
        <v>4.837651836873365E-3</v>
      </c>
      <c r="Q6" s="15">
        <v>0.93484439535257557</v>
      </c>
      <c r="R6" s="15">
        <v>1.3814671875572635E-3</v>
      </c>
      <c r="S6" s="15">
        <v>1.9672874087917035E-2</v>
      </c>
      <c r="T6" s="15">
        <v>0.99439285446039649</v>
      </c>
      <c r="U6" s="15">
        <v>3.5346568616925729E-3</v>
      </c>
      <c r="V6" s="15">
        <v>5.2619276428794333E-3</v>
      </c>
      <c r="W6" s="15">
        <v>0</v>
      </c>
      <c r="X6" s="15">
        <v>4.9693630536385314</v>
      </c>
      <c r="Y6" s="15"/>
      <c r="Z6" s="16">
        <f t="shared" si="0"/>
        <v>0.36894209642011455</v>
      </c>
      <c r="AA6" s="16">
        <f t="shared" si="1"/>
        <v>2.0534246159129261</v>
      </c>
      <c r="AB6" s="16">
        <f t="shared" si="2"/>
        <v>97.57763328766697</v>
      </c>
      <c r="AC6" s="9"/>
      <c r="AD6" s="9"/>
    </row>
    <row r="7" spans="1:30" s="8" customFormat="1" x14ac:dyDescent="0.3">
      <c r="A7" s="8">
        <v>212</v>
      </c>
      <c r="B7" s="12">
        <v>62.03</v>
      </c>
      <c r="C7" s="12">
        <v>6.9500000000000006E-2</v>
      </c>
      <c r="D7" s="12">
        <v>13.6</v>
      </c>
      <c r="E7" s="12">
        <v>0</v>
      </c>
      <c r="F7" s="12">
        <v>0.97030000000000005</v>
      </c>
      <c r="G7" s="12">
        <v>18.63</v>
      </c>
      <c r="H7" s="12">
        <v>0</v>
      </c>
      <c r="I7" s="12">
        <v>7.0000000000000001E-3</v>
      </c>
      <c r="J7" s="12">
        <v>0</v>
      </c>
      <c r="K7" s="12">
        <v>0</v>
      </c>
      <c r="L7" s="12">
        <v>2.6800000000000001E-2</v>
      </c>
      <c r="M7" s="12">
        <v>95.333699999999993</v>
      </c>
      <c r="N7" s="14"/>
      <c r="O7" s="15">
        <v>2.9766004521379101</v>
      </c>
      <c r="P7" s="15">
        <v>2.7887316032411133E-3</v>
      </c>
      <c r="Q7" s="15">
        <v>0.83246635000476132</v>
      </c>
      <c r="R7" s="15">
        <v>0</v>
      </c>
      <c r="S7" s="15">
        <v>9.0267858897066192E-2</v>
      </c>
      <c r="T7" s="15">
        <v>1.0535659104171877</v>
      </c>
      <c r="U7" s="15">
        <v>3.5986426375735536E-4</v>
      </c>
      <c r="V7" s="15">
        <v>9.6726489024346295E-4</v>
      </c>
      <c r="W7" s="15">
        <v>0</v>
      </c>
      <c r="X7" s="15">
        <v>4.957016432214167</v>
      </c>
      <c r="Y7" s="15"/>
      <c r="Z7" s="16">
        <f t="shared" si="0"/>
        <v>3.8984570935794841E-2</v>
      </c>
      <c r="AA7" s="16">
        <f t="shared" si="1"/>
        <v>9.7788363636123048</v>
      </c>
      <c r="AB7" s="16">
        <f t="shared" si="2"/>
        <v>90.182179065451891</v>
      </c>
      <c r="AC7" s="9"/>
      <c r="AD7" s="9"/>
    </row>
    <row r="8" spans="1:30" s="8" customFormat="1" x14ac:dyDescent="0.3">
      <c r="A8" s="8">
        <v>213</v>
      </c>
      <c r="B8" s="12">
        <v>62.09</v>
      </c>
      <c r="C8" s="12">
        <v>0.1482</v>
      </c>
      <c r="D8" s="12">
        <v>13.72</v>
      </c>
      <c r="E8" s="12">
        <v>0</v>
      </c>
      <c r="F8" s="12">
        <v>0.90280000000000005</v>
      </c>
      <c r="G8" s="12">
        <v>18.68</v>
      </c>
      <c r="H8" s="12">
        <v>0</v>
      </c>
      <c r="I8" s="12">
        <v>7.6E-3</v>
      </c>
      <c r="J8" s="12">
        <v>2.3E-2</v>
      </c>
      <c r="K8" s="12">
        <v>0</v>
      </c>
      <c r="L8" s="12">
        <v>1.5299999999999999E-2</v>
      </c>
      <c r="M8" s="12">
        <v>95.587000000000003</v>
      </c>
      <c r="N8" s="14"/>
      <c r="O8" s="15">
        <v>2.974686210006205</v>
      </c>
      <c r="P8" s="15">
        <v>5.9370520376410543E-3</v>
      </c>
      <c r="Q8" s="15">
        <v>0.83846054017923122</v>
      </c>
      <c r="R8" s="15">
        <v>0</v>
      </c>
      <c r="S8" s="15">
        <v>8.3853153218419116E-2</v>
      </c>
      <c r="T8" s="15">
        <v>1.0546939749779149</v>
      </c>
      <c r="U8" s="15">
        <v>3.9008119253128288E-4</v>
      </c>
      <c r="V8" s="15">
        <v>5.5131879585902123E-4</v>
      </c>
      <c r="W8" s="15">
        <v>0</v>
      </c>
      <c r="X8" s="15">
        <v>4.9585723304078018</v>
      </c>
      <c r="Y8" s="15"/>
      <c r="Z8" s="16">
        <f t="shared" si="0"/>
        <v>4.2275885638870095E-2</v>
      </c>
      <c r="AA8" s="16">
        <f t="shared" si="1"/>
        <v>9.0877652750106552</v>
      </c>
      <c r="AB8" s="16">
        <f t="shared" si="2"/>
        <v>90.869958839350474</v>
      </c>
      <c r="AC8" s="9"/>
      <c r="AD8" s="9"/>
    </row>
    <row r="9" spans="1:30" s="8" customFormat="1" x14ac:dyDescent="0.3">
      <c r="A9" s="8">
        <v>240</v>
      </c>
      <c r="B9" s="12">
        <v>64.75</v>
      </c>
      <c r="C9" s="12">
        <v>0.19900000000000001</v>
      </c>
      <c r="D9" s="12">
        <v>15.75</v>
      </c>
      <c r="E9" s="12">
        <v>0</v>
      </c>
      <c r="F9" s="12">
        <v>0.27079999999999999</v>
      </c>
      <c r="G9" s="12">
        <v>18.61</v>
      </c>
      <c r="H9" s="12">
        <v>0</v>
      </c>
      <c r="I9" s="12">
        <v>1.23E-2</v>
      </c>
      <c r="J9" s="12">
        <v>0</v>
      </c>
      <c r="K9" s="12">
        <v>7.4999999999999997E-3</v>
      </c>
      <c r="L9" s="12">
        <v>9.1000000000000004E-3</v>
      </c>
      <c r="M9" s="12">
        <v>99.608699999999999</v>
      </c>
      <c r="N9" s="14"/>
      <c r="O9" s="15">
        <v>2.9957775323347589</v>
      </c>
      <c r="P9" s="15">
        <v>7.6988527717583646E-3</v>
      </c>
      <c r="Q9" s="15">
        <v>0.92952133315203456</v>
      </c>
      <c r="R9" s="15">
        <v>0</v>
      </c>
      <c r="S9" s="15">
        <v>2.4289959705440244E-2</v>
      </c>
      <c r="T9" s="15">
        <v>1.0147200753100638</v>
      </c>
      <c r="U9" s="15">
        <v>6.0967279615851305E-4</v>
      </c>
      <c r="V9" s="15">
        <v>3.1666717425526671E-4</v>
      </c>
      <c r="W9" s="15">
        <v>5.1731602022286221E-4</v>
      </c>
      <c r="X9" s="15">
        <v>4.9734514092646922</v>
      </c>
      <c r="Y9" s="15"/>
      <c r="Z9" s="16">
        <f t="shared" si="0"/>
        <v>6.3878814286207536E-2</v>
      </c>
      <c r="AA9" s="16">
        <f t="shared" si="1"/>
        <v>2.5449943556934871</v>
      </c>
      <c r="AB9" s="16">
        <f t="shared" si="2"/>
        <v>97.391126830020298</v>
      </c>
      <c r="AC9" s="9"/>
      <c r="AD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2D37-F98E-4F1F-8933-17A1E8CA0515}">
  <dimension ref="A1:CC3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13" width="8.88671875" style="3"/>
    <col min="15" max="24" width="8.88671875" style="3"/>
    <col min="30" max="81" width="8.88671875" style="8"/>
  </cols>
  <sheetData>
    <row r="1" spans="1:80" x14ac:dyDescent="0.3">
      <c r="O1" s="6" t="s">
        <v>66</v>
      </c>
      <c r="Y1" s="3"/>
      <c r="Z1" s="3"/>
      <c r="AA1" s="3"/>
      <c r="AB1" s="3"/>
    </row>
    <row r="2" spans="1:80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/>
      <c r="Z2" s="5" t="s">
        <v>16</v>
      </c>
      <c r="AA2" s="3" t="s">
        <v>17</v>
      </c>
      <c r="AB2" s="5" t="s">
        <v>18</v>
      </c>
      <c r="AE2" s="9"/>
      <c r="BZ2" s="9"/>
      <c r="CB2" s="9"/>
    </row>
    <row r="3" spans="1:80" x14ac:dyDescent="0.3">
      <c r="A3">
        <v>150</v>
      </c>
      <c r="B3" s="4">
        <v>61.4</v>
      </c>
      <c r="C3" s="4">
        <v>5.8000000000000003E-2</v>
      </c>
      <c r="D3" s="4">
        <v>0.14649999999999999</v>
      </c>
      <c r="E3" s="4">
        <v>0</v>
      </c>
      <c r="F3" s="4">
        <v>8.33</v>
      </c>
      <c r="G3" s="4">
        <v>24.63</v>
      </c>
      <c r="H3" s="4">
        <v>0</v>
      </c>
      <c r="I3" s="4">
        <v>6.03</v>
      </c>
      <c r="J3" s="4">
        <v>2.4799999999999999E-2</v>
      </c>
      <c r="K3" s="4">
        <v>1.23E-2</v>
      </c>
      <c r="L3" s="4">
        <v>5.1000000000000004E-3</v>
      </c>
      <c r="M3" s="4">
        <v>100.6366</v>
      </c>
      <c r="N3" s="1"/>
      <c r="O3" s="7">
        <v>2.7131762726100717</v>
      </c>
      <c r="P3" s="7">
        <v>2.1430918481971264E-3</v>
      </c>
      <c r="Q3" s="7">
        <v>8.2576463765353086E-3</v>
      </c>
      <c r="R3" s="7">
        <v>0</v>
      </c>
      <c r="S3" s="7">
        <v>0.7136133867489991</v>
      </c>
      <c r="T3" s="7">
        <v>1.282638122822233</v>
      </c>
      <c r="U3" s="7">
        <v>0.28546237217662268</v>
      </c>
      <c r="V3" s="7">
        <v>1.695007730116973E-4</v>
      </c>
      <c r="W3" s="7">
        <v>8.1028841289614581E-4</v>
      </c>
      <c r="X3" s="7">
        <v>5.0062706817685667</v>
      </c>
      <c r="Y3" s="1"/>
      <c r="Z3" s="16">
        <f>U3/(Q3+S3+U3)*100</f>
        <v>28.338420097464766</v>
      </c>
      <c r="AA3" s="16">
        <f>S3/(Q3+S3+U3)*100</f>
        <v>70.841826846290829</v>
      </c>
      <c r="AB3" s="16">
        <f>Q3/(Q3+S3+U3)*100</f>
        <v>0.81975305624440875</v>
      </c>
      <c r="AC3" s="1"/>
      <c r="AD3" s="9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Z3" s="11"/>
      <c r="CA3" s="11"/>
      <c r="CB3" s="11"/>
    </row>
    <row r="4" spans="1:80" x14ac:dyDescent="0.3">
      <c r="A4">
        <v>157</v>
      </c>
      <c r="B4" s="4">
        <v>60.64</v>
      </c>
      <c r="C4" s="4">
        <v>6.2700000000000006E-2</v>
      </c>
      <c r="D4" s="4">
        <v>9.5500000000000002E-2</v>
      </c>
      <c r="E4" s="4">
        <v>2.6599999999999999E-2</v>
      </c>
      <c r="F4" s="4">
        <v>7.99</v>
      </c>
      <c r="G4" s="4">
        <v>24.95</v>
      </c>
      <c r="H4" s="4">
        <v>3.5400000000000001E-2</v>
      </c>
      <c r="I4" s="4">
        <v>6.39</v>
      </c>
      <c r="J4" s="4">
        <v>0</v>
      </c>
      <c r="K4" s="4">
        <v>4.7000000000000002E-3</v>
      </c>
      <c r="L4" s="4">
        <v>1.49E-2</v>
      </c>
      <c r="M4" s="4">
        <v>100.2097</v>
      </c>
      <c r="N4" s="1"/>
      <c r="O4" s="7">
        <v>2.6928820554466424</v>
      </c>
      <c r="P4" s="7">
        <v>2.3282458207283733E-3</v>
      </c>
      <c r="Q4" s="7">
        <v>5.4096669483796591E-3</v>
      </c>
      <c r="R4" s="7">
        <v>1.3313742148753894E-3</v>
      </c>
      <c r="S4" s="7">
        <v>0.68788092528303146</v>
      </c>
      <c r="T4" s="7">
        <v>1.3057462357794793</v>
      </c>
      <c r="U4" s="7">
        <v>0.30400513324026218</v>
      </c>
      <c r="V4" s="7">
        <v>4.9766405730367297E-4</v>
      </c>
      <c r="W4" s="7">
        <v>3.1115793131690473E-4</v>
      </c>
      <c r="X4" s="7">
        <v>5.0003924587220201</v>
      </c>
      <c r="Y4" s="1"/>
      <c r="Z4" s="16">
        <f t="shared" ref="Z4:Z35" si="0">U4/(Q4+S4+U4)*100</f>
        <v>30.482947582722495</v>
      </c>
      <c r="AA4" s="16">
        <f t="shared" ref="AA4:AA35" si="1">S4/(Q4+S4+U4)*100</f>
        <v>68.97461883311459</v>
      </c>
      <c r="AB4" s="16">
        <f t="shared" ref="AB4:AB35" si="2">Q4/(Q4+S4+U4)*100</f>
        <v>0.54243358416292664</v>
      </c>
      <c r="AC4" s="1"/>
      <c r="AD4" s="9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Z4" s="11"/>
      <c r="CA4" s="11"/>
      <c r="CB4" s="11"/>
    </row>
    <row r="5" spans="1:80" x14ac:dyDescent="0.3">
      <c r="A5">
        <v>163</v>
      </c>
      <c r="B5" s="4">
        <v>61</v>
      </c>
      <c r="C5" s="4">
        <v>2.5600000000000001E-2</v>
      </c>
      <c r="D5" s="4">
        <v>0.12670000000000001</v>
      </c>
      <c r="E5" s="4">
        <v>1.2999999999999999E-2</v>
      </c>
      <c r="F5" s="4">
        <v>8.2899999999999991</v>
      </c>
      <c r="G5" s="4">
        <v>24.47</v>
      </c>
      <c r="H5" s="4">
        <v>7.6E-3</v>
      </c>
      <c r="I5" s="4">
        <v>5.88</v>
      </c>
      <c r="J5" s="4">
        <v>0</v>
      </c>
      <c r="K5" s="4">
        <v>0</v>
      </c>
      <c r="L5" s="4">
        <v>0</v>
      </c>
      <c r="M5" s="4">
        <v>99.813000000000002</v>
      </c>
      <c r="N5" s="1"/>
      <c r="O5" s="7">
        <v>2.7156248637361684</v>
      </c>
      <c r="P5" s="7">
        <v>9.5297840227698575E-4</v>
      </c>
      <c r="Q5" s="7">
        <v>7.1949134341795203E-3</v>
      </c>
      <c r="R5" s="7">
        <v>2.8654462967570021E-4</v>
      </c>
      <c r="S5" s="7">
        <v>0.71548876667354344</v>
      </c>
      <c r="T5" s="7">
        <v>1.2838196053002762</v>
      </c>
      <c r="U5" s="7">
        <v>0.28043950149143543</v>
      </c>
      <c r="V5" s="7">
        <v>0</v>
      </c>
      <c r="W5" s="7">
        <v>0</v>
      </c>
      <c r="X5" s="7">
        <v>5.0038071736675551</v>
      </c>
      <c r="Y5" s="1"/>
      <c r="Z5" s="16">
        <f t="shared" si="0"/>
        <v>27.956636496463428</v>
      </c>
      <c r="AA5" s="16">
        <f t="shared" si="1"/>
        <v>71.326112265985714</v>
      </c>
      <c r="AB5" s="16">
        <f t="shared" si="2"/>
        <v>0.71725123755085962</v>
      </c>
      <c r="AC5" s="1"/>
      <c r="AD5" s="9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Z5" s="11"/>
      <c r="CA5" s="11"/>
      <c r="CB5" s="11"/>
    </row>
    <row r="6" spans="1:80" x14ac:dyDescent="0.3">
      <c r="A6">
        <v>164</v>
      </c>
      <c r="B6" s="4">
        <v>60.2</v>
      </c>
      <c r="C6" s="4">
        <v>8.8400000000000006E-2</v>
      </c>
      <c r="D6" s="4">
        <v>0.1168</v>
      </c>
      <c r="E6" s="4">
        <v>5.4000000000000003E-3</v>
      </c>
      <c r="F6" s="4">
        <v>8.1</v>
      </c>
      <c r="G6" s="4">
        <v>24.77</v>
      </c>
      <c r="H6" s="4">
        <v>7.6E-3</v>
      </c>
      <c r="I6" s="4">
        <v>6.25</v>
      </c>
      <c r="J6" s="4">
        <v>2.3900000000000001E-2</v>
      </c>
      <c r="K6" s="4">
        <v>0</v>
      </c>
      <c r="L6" s="4">
        <v>2.4400000000000002E-2</v>
      </c>
      <c r="M6" s="4">
        <v>99.586600000000004</v>
      </c>
      <c r="N6" s="1"/>
      <c r="O6" s="7">
        <v>2.6916116513456565</v>
      </c>
      <c r="P6" s="7">
        <v>3.3049989425958191E-3</v>
      </c>
      <c r="Q6" s="7">
        <v>6.6614345923709829E-3</v>
      </c>
      <c r="R6" s="7">
        <v>2.8778505744352708E-4</v>
      </c>
      <c r="S6" s="7">
        <v>0.70211665476917362</v>
      </c>
      <c r="T6" s="7">
        <v>1.3051848011135305</v>
      </c>
      <c r="U6" s="7">
        <v>0.29937659509916242</v>
      </c>
      <c r="V6" s="7">
        <v>8.2053592920807046E-4</v>
      </c>
      <c r="W6" s="7">
        <v>0</v>
      </c>
      <c r="X6" s="7">
        <v>5.0093644568491413</v>
      </c>
      <c r="Y6" s="1"/>
      <c r="Z6" s="16">
        <f t="shared" si="0"/>
        <v>29.69550206070889</v>
      </c>
      <c r="AA6" s="16">
        <f t="shared" si="1"/>
        <v>69.64374273028919</v>
      </c>
      <c r="AB6" s="16">
        <f t="shared" si="2"/>
        <v>0.6607552090019192</v>
      </c>
      <c r="AC6" s="1"/>
      <c r="AD6" s="9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Z6" s="11"/>
      <c r="CA6" s="11"/>
      <c r="CB6" s="11"/>
    </row>
    <row r="7" spans="1:80" x14ac:dyDescent="0.3">
      <c r="A7">
        <v>165</v>
      </c>
      <c r="B7" s="4">
        <v>60.72</v>
      </c>
      <c r="C7" s="4">
        <v>9.2899999999999996E-2</v>
      </c>
      <c r="D7" s="4">
        <v>0.2011</v>
      </c>
      <c r="E7" s="4">
        <v>0</v>
      </c>
      <c r="F7" s="4">
        <v>8.08</v>
      </c>
      <c r="G7" s="4">
        <v>24.86</v>
      </c>
      <c r="H7" s="4">
        <v>2.7799999999999998E-2</v>
      </c>
      <c r="I7" s="4">
        <v>6.38</v>
      </c>
      <c r="J7" s="4">
        <v>0</v>
      </c>
      <c r="K7" s="4">
        <v>1.6299999999999999E-2</v>
      </c>
      <c r="L7" s="4">
        <v>2.6599999999999999E-2</v>
      </c>
      <c r="M7" s="4">
        <v>100.4046</v>
      </c>
      <c r="N7" s="1"/>
      <c r="O7" s="7">
        <v>2.6934669732506613</v>
      </c>
      <c r="P7" s="7">
        <v>3.4458689544634839E-3</v>
      </c>
      <c r="Q7" s="7">
        <v>1.1378918300950565E-2</v>
      </c>
      <c r="R7" s="7">
        <v>1.0443917380891319E-3</v>
      </c>
      <c r="S7" s="7">
        <v>0.69486366127893151</v>
      </c>
      <c r="T7" s="7">
        <v>1.2996042082485932</v>
      </c>
      <c r="U7" s="7">
        <v>0.30319531730253957</v>
      </c>
      <c r="V7" s="7">
        <v>8.8746941785931789E-4</v>
      </c>
      <c r="W7" s="7">
        <v>1.0779345050348119E-3</v>
      </c>
      <c r="X7" s="7">
        <v>5.0089647429971222</v>
      </c>
      <c r="Y7" s="1"/>
      <c r="Z7" s="16">
        <f t="shared" si="0"/>
        <v>30.036054544706225</v>
      </c>
      <c r="AA7" s="16">
        <f t="shared" si="1"/>
        <v>68.836692522142201</v>
      </c>
      <c r="AB7" s="16">
        <f t="shared" si="2"/>
        <v>1.1272529331515644</v>
      </c>
      <c r="AC7" s="1"/>
      <c r="AD7" s="9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Z7" s="11"/>
      <c r="CA7" s="11"/>
      <c r="CB7" s="11"/>
    </row>
    <row r="8" spans="1:80" x14ac:dyDescent="0.3">
      <c r="A8">
        <v>170</v>
      </c>
      <c r="B8" s="4">
        <v>60.67</v>
      </c>
      <c r="C8" s="4">
        <v>5.8099999999999999E-2</v>
      </c>
      <c r="D8" s="4">
        <v>0.1066</v>
      </c>
      <c r="E8" s="4">
        <v>2.93E-2</v>
      </c>
      <c r="F8" s="4">
        <v>8.17</v>
      </c>
      <c r="G8" s="4">
        <v>24.9</v>
      </c>
      <c r="H8" s="4">
        <v>7.6E-3</v>
      </c>
      <c r="I8" s="4">
        <v>6.47</v>
      </c>
      <c r="J8" s="4">
        <v>3.2099999999999997E-2</v>
      </c>
      <c r="K8" s="4">
        <v>1.8E-3</v>
      </c>
      <c r="L8" s="4">
        <v>3.5999999999999999E-3</v>
      </c>
      <c r="M8" s="4">
        <v>100.4491</v>
      </c>
      <c r="N8" s="1"/>
      <c r="O8" s="7">
        <v>2.6913732317368293</v>
      </c>
      <c r="P8" s="7">
        <v>2.1551585097507662E-3</v>
      </c>
      <c r="Q8" s="7">
        <v>6.0320669792795073E-3</v>
      </c>
      <c r="R8" s="7">
        <v>2.8553034219956153E-4</v>
      </c>
      <c r="S8" s="7">
        <v>0.70263590388220909</v>
      </c>
      <c r="T8" s="7">
        <v>1.3017553572178941</v>
      </c>
      <c r="U8" s="7">
        <v>0.30748655683931481</v>
      </c>
      <c r="V8" s="7">
        <v>1.2011418593728225E-4</v>
      </c>
      <c r="W8" s="7">
        <v>1.1904120561625442E-4</v>
      </c>
      <c r="X8" s="7">
        <v>5.011962960899031</v>
      </c>
      <c r="Y8" s="1"/>
      <c r="Z8" s="16">
        <f t="shared" si="0"/>
        <v>30.259822542448113</v>
      </c>
      <c r="AA8" s="16">
        <f t="shared" si="1"/>
        <v>69.146560363414849</v>
      </c>
      <c r="AB8" s="16">
        <f t="shared" si="2"/>
        <v>0.59361709413704344</v>
      </c>
      <c r="AC8" s="1"/>
      <c r="AD8" s="9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Z8" s="11"/>
      <c r="CA8" s="11"/>
      <c r="CB8" s="11"/>
    </row>
    <row r="9" spans="1:80" x14ac:dyDescent="0.3">
      <c r="A9">
        <v>171</v>
      </c>
      <c r="B9" s="4">
        <v>61.48</v>
      </c>
      <c r="C9" s="4">
        <v>4.1799999999999997E-2</v>
      </c>
      <c r="D9" s="4">
        <v>9.1200000000000003E-2</v>
      </c>
      <c r="E9" s="4">
        <v>8.0000000000000004E-4</v>
      </c>
      <c r="F9" s="4">
        <v>8.39</v>
      </c>
      <c r="G9" s="4">
        <v>24.59</v>
      </c>
      <c r="H9" s="4">
        <v>2.53E-2</v>
      </c>
      <c r="I9" s="4">
        <v>5.95</v>
      </c>
      <c r="J9" s="4">
        <v>0</v>
      </c>
      <c r="K9" s="4">
        <v>0</v>
      </c>
      <c r="L9" s="4">
        <v>8.5000000000000006E-3</v>
      </c>
      <c r="M9" s="4">
        <v>100.5776</v>
      </c>
      <c r="N9" s="1"/>
      <c r="O9" s="7">
        <v>2.7163942773091296</v>
      </c>
      <c r="P9" s="7">
        <v>1.544323859744176E-3</v>
      </c>
      <c r="Q9" s="7">
        <v>5.1399962627733196E-3</v>
      </c>
      <c r="R9" s="7">
        <v>9.4671271290053792E-4</v>
      </c>
      <c r="S9" s="7">
        <v>0.71866957053345959</v>
      </c>
      <c r="T9" s="7">
        <v>1.2804056139114515</v>
      </c>
      <c r="U9" s="7">
        <v>0.28164226791083796</v>
      </c>
      <c r="V9" s="7">
        <v>2.8246831648257731E-4</v>
      </c>
      <c r="W9" s="7">
        <v>0</v>
      </c>
      <c r="X9" s="7">
        <v>5.0050252308167797</v>
      </c>
      <c r="Y9" s="1"/>
      <c r="Z9" s="16">
        <f t="shared" si="0"/>
        <v>28.011512654198086</v>
      </c>
      <c r="AA9" s="16">
        <f t="shared" si="1"/>
        <v>71.477274766009785</v>
      </c>
      <c r="AB9" s="16">
        <f t="shared" si="2"/>
        <v>0.51121257979212997</v>
      </c>
      <c r="AC9" s="1"/>
      <c r="AD9" s="9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Z9" s="11"/>
      <c r="CA9" s="11"/>
      <c r="CB9" s="11"/>
    </row>
    <row r="10" spans="1:80" x14ac:dyDescent="0.3">
      <c r="A10">
        <v>172</v>
      </c>
      <c r="B10" s="4">
        <v>61.73</v>
      </c>
      <c r="C10" s="4">
        <v>6.2600000000000003E-2</v>
      </c>
      <c r="D10" s="4">
        <v>0.1434</v>
      </c>
      <c r="E10" s="4">
        <v>1.2200000000000001E-2</v>
      </c>
      <c r="F10" s="4">
        <v>8.3800000000000008</v>
      </c>
      <c r="G10" s="4">
        <v>24.33</v>
      </c>
      <c r="H10" s="4">
        <v>0</v>
      </c>
      <c r="I10" s="4">
        <v>5.71</v>
      </c>
      <c r="J10" s="4">
        <v>2.93E-2</v>
      </c>
      <c r="K10" s="4">
        <v>8.2000000000000007E-3</v>
      </c>
      <c r="L10" s="4">
        <v>4.0000000000000002E-4</v>
      </c>
      <c r="M10" s="4">
        <v>100.40600000000001</v>
      </c>
      <c r="N10" s="1"/>
      <c r="O10" s="7">
        <v>2.7304127944535002</v>
      </c>
      <c r="P10" s="7">
        <v>2.3153119756467396E-3</v>
      </c>
      <c r="Q10" s="7">
        <v>8.0907764478952721E-3</v>
      </c>
      <c r="R10" s="7">
        <v>0</v>
      </c>
      <c r="S10" s="7">
        <v>0.71859534533598324</v>
      </c>
      <c r="T10" s="7">
        <v>1.2682481432309509</v>
      </c>
      <c r="U10" s="7">
        <v>0.27057649122908228</v>
      </c>
      <c r="V10" s="7">
        <v>1.3307114461646002E-5</v>
      </c>
      <c r="W10" s="7">
        <v>5.4071792098073939E-4</v>
      </c>
      <c r="X10" s="7">
        <v>4.9987928877085013</v>
      </c>
      <c r="Y10" s="1"/>
      <c r="Z10" s="16">
        <f t="shared" si="0"/>
        <v>27.131919686792251</v>
      </c>
      <c r="AA10" s="16">
        <f t="shared" si="1"/>
        <v>72.056781830509081</v>
      </c>
      <c r="AB10" s="16">
        <f t="shared" si="2"/>
        <v>0.81129848269867122</v>
      </c>
      <c r="AC10" s="1"/>
      <c r="AD10" s="9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Z10" s="11"/>
      <c r="CA10" s="11"/>
      <c r="CB10" s="11"/>
    </row>
    <row r="11" spans="1:80" x14ac:dyDescent="0.3">
      <c r="A11">
        <v>184</v>
      </c>
      <c r="B11" s="4">
        <v>60.48</v>
      </c>
      <c r="C11" s="4">
        <v>5.5800000000000002E-2</v>
      </c>
      <c r="D11" s="4">
        <v>9.11E-2</v>
      </c>
      <c r="E11" s="4">
        <v>0</v>
      </c>
      <c r="F11" s="4">
        <v>7.84</v>
      </c>
      <c r="G11" s="4">
        <v>24.97</v>
      </c>
      <c r="H11" s="4">
        <v>2.7799999999999998E-2</v>
      </c>
      <c r="I11" s="4">
        <v>6.61</v>
      </c>
      <c r="J11" s="4">
        <v>0</v>
      </c>
      <c r="K11" s="4">
        <v>0</v>
      </c>
      <c r="L11" s="4">
        <v>6.0000000000000001E-3</v>
      </c>
      <c r="M11" s="4">
        <v>100.08069999999999</v>
      </c>
      <c r="N11" s="1"/>
      <c r="O11" s="7">
        <v>2.6892066405270838</v>
      </c>
      <c r="P11" s="7">
        <v>2.0746734200918263E-3</v>
      </c>
      <c r="Q11" s="7">
        <v>5.1670157617745927E-3</v>
      </c>
      <c r="R11" s="7">
        <v>1.0468776505295546E-3</v>
      </c>
      <c r="S11" s="7">
        <v>0.675828967970594</v>
      </c>
      <c r="T11" s="7">
        <v>1.308461738556175</v>
      </c>
      <c r="U11" s="7">
        <v>0.31487325306975728</v>
      </c>
      <c r="V11" s="7">
        <v>2.0065755250294487E-4</v>
      </c>
      <c r="W11" s="7">
        <v>0</v>
      </c>
      <c r="X11" s="7">
        <v>4.9968598245085092</v>
      </c>
      <c r="Y11" s="1"/>
      <c r="Z11" s="16">
        <f t="shared" si="0"/>
        <v>31.617931494787303</v>
      </c>
      <c r="AA11" s="16">
        <f t="shared" si="1"/>
        <v>67.863223704025089</v>
      </c>
      <c r="AB11" s="16">
        <f t="shared" si="2"/>
        <v>0.51884480118761334</v>
      </c>
      <c r="AC11" s="1"/>
      <c r="AD11" s="9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Z11" s="11"/>
      <c r="CA11" s="11"/>
      <c r="CB11" s="11"/>
    </row>
    <row r="12" spans="1:80" x14ac:dyDescent="0.3">
      <c r="A12">
        <v>185</v>
      </c>
      <c r="B12" s="4">
        <v>60.02</v>
      </c>
      <c r="C12" s="4">
        <v>0.1138</v>
      </c>
      <c r="D12" s="4">
        <v>6.9900000000000004E-2</v>
      </c>
      <c r="E12" s="4">
        <v>0</v>
      </c>
      <c r="F12" s="4">
        <v>7.9</v>
      </c>
      <c r="G12" s="4">
        <v>25.48</v>
      </c>
      <c r="H12" s="4">
        <v>5.1000000000000004E-3</v>
      </c>
      <c r="I12" s="4">
        <v>6.8</v>
      </c>
      <c r="J12" s="4">
        <v>7.4000000000000003E-3</v>
      </c>
      <c r="K12" s="4">
        <v>7.9000000000000008E-3</v>
      </c>
      <c r="L12" s="4">
        <v>0</v>
      </c>
      <c r="M12" s="4">
        <v>100.404</v>
      </c>
      <c r="N12" s="1"/>
      <c r="O12" s="7">
        <v>2.6648757951457771</v>
      </c>
      <c r="P12" s="7">
        <v>4.2249969004751545E-3</v>
      </c>
      <c r="Q12" s="7">
        <v>3.9588329262814177E-3</v>
      </c>
      <c r="R12" s="7">
        <v>1.9177407517647941E-4</v>
      </c>
      <c r="S12" s="7">
        <v>0.68001175492950705</v>
      </c>
      <c r="T12" s="7">
        <v>1.333246639259285</v>
      </c>
      <c r="U12" s="7">
        <v>0.32345346868805153</v>
      </c>
      <c r="V12" s="7">
        <v>0</v>
      </c>
      <c r="W12" s="7">
        <v>5.2291722792221899E-4</v>
      </c>
      <c r="X12" s="7">
        <v>5.0104861791524771</v>
      </c>
      <c r="Y12" s="1"/>
      <c r="Z12" s="16">
        <f t="shared" si="0"/>
        <v>32.106982812949717</v>
      </c>
      <c r="AA12" s="16">
        <f t="shared" si="1"/>
        <v>67.5000512954214</v>
      </c>
      <c r="AB12" s="16">
        <f t="shared" si="2"/>
        <v>0.3929658916288884</v>
      </c>
      <c r="AC12" s="1"/>
      <c r="AD12" s="9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Z12" s="11"/>
      <c r="CA12" s="11"/>
      <c r="CB12" s="11"/>
    </row>
    <row r="13" spans="1:80" x14ac:dyDescent="0.3">
      <c r="A13">
        <v>178</v>
      </c>
      <c r="B13" s="4">
        <v>60.33</v>
      </c>
      <c r="C13" s="4">
        <v>6.9699999999999998E-2</v>
      </c>
      <c r="D13" s="4">
        <v>0.1099</v>
      </c>
      <c r="E13" s="4">
        <v>3.5000000000000001E-3</v>
      </c>
      <c r="F13" s="4">
        <v>7.93</v>
      </c>
      <c r="G13" s="4">
        <v>24.91</v>
      </c>
      <c r="H13" s="4">
        <v>0</v>
      </c>
      <c r="I13" s="4">
        <v>6.46</v>
      </c>
      <c r="J13" s="4">
        <v>2.8500000000000001E-2</v>
      </c>
      <c r="K13" s="4">
        <v>1.2999999999999999E-3</v>
      </c>
      <c r="L13" s="4">
        <v>0</v>
      </c>
      <c r="M13" s="4">
        <v>99.843000000000004</v>
      </c>
      <c r="N13" s="1"/>
      <c r="O13" s="7">
        <v>2.6898108222993122</v>
      </c>
      <c r="P13" s="7">
        <v>2.5985096914778656E-3</v>
      </c>
      <c r="Q13" s="7">
        <v>6.2502173569047928E-3</v>
      </c>
      <c r="R13" s="7">
        <v>0</v>
      </c>
      <c r="S13" s="7">
        <v>0.68544079159528448</v>
      </c>
      <c r="T13" s="7">
        <v>1.3088570954477812</v>
      </c>
      <c r="U13" s="7">
        <v>0.30856228952724396</v>
      </c>
      <c r="V13" s="7">
        <v>0</v>
      </c>
      <c r="W13" s="7">
        <v>8.6408534888084701E-5</v>
      </c>
      <c r="X13" s="7">
        <v>5.001606134452893</v>
      </c>
      <c r="Y13" s="1"/>
      <c r="Z13" s="16">
        <f t="shared" si="0"/>
        <v>30.848415096087635</v>
      </c>
      <c r="AA13" s="16">
        <f t="shared" si="1"/>
        <v>68.526721445185828</v>
      </c>
      <c r="AB13" s="16">
        <f t="shared" si="2"/>
        <v>0.62486345872653049</v>
      </c>
      <c r="AC13" s="1"/>
      <c r="AD13" s="9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Z13" s="11"/>
      <c r="CA13" s="11"/>
      <c r="CB13" s="11"/>
    </row>
    <row r="14" spans="1:80" x14ac:dyDescent="0.3">
      <c r="A14">
        <v>179</v>
      </c>
      <c r="B14" s="4">
        <v>60.88</v>
      </c>
      <c r="C14" s="4">
        <v>9.2999999999999992E-3</v>
      </c>
      <c r="D14" s="4">
        <v>0.1323</v>
      </c>
      <c r="E14" s="4">
        <v>2.58E-2</v>
      </c>
      <c r="F14" s="4">
        <v>8.57</v>
      </c>
      <c r="G14" s="4">
        <v>24.51</v>
      </c>
      <c r="H14" s="4">
        <v>2.5000000000000001E-3</v>
      </c>
      <c r="I14" s="4">
        <v>5.84</v>
      </c>
      <c r="J14" s="4">
        <v>8.3000000000000001E-3</v>
      </c>
      <c r="K14" s="4">
        <v>2.8999999999999998E-3</v>
      </c>
      <c r="L14" s="4">
        <v>0</v>
      </c>
      <c r="M14" s="4">
        <v>99.981200000000001</v>
      </c>
      <c r="N14" s="1"/>
      <c r="O14" s="7">
        <v>2.7095405158528694</v>
      </c>
      <c r="P14" s="7">
        <v>3.4610438824626784E-4</v>
      </c>
      <c r="Q14" s="7">
        <v>7.5108634547722793E-3</v>
      </c>
      <c r="R14" s="7">
        <v>9.4232291924321713E-5</v>
      </c>
      <c r="S14" s="7">
        <v>0.73945231910531861</v>
      </c>
      <c r="T14" s="7">
        <v>1.2855660943202827</v>
      </c>
      <c r="U14" s="7">
        <v>0.27845548165770667</v>
      </c>
      <c r="V14" s="7">
        <v>0</v>
      </c>
      <c r="W14" s="7">
        <v>1.9241719591486857E-4</v>
      </c>
      <c r="X14" s="7">
        <v>5.0211580282670347</v>
      </c>
      <c r="Y14" s="1"/>
      <c r="Z14" s="16">
        <f t="shared" si="0"/>
        <v>27.155296794808788</v>
      </c>
      <c r="AA14" s="16">
        <f t="shared" si="1"/>
        <v>72.11223521754232</v>
      </c>
      <c r="AB14" s="16">
        <f t="shared" si="2"/>
        <v>0.73246798764889476</v>
      </c>
      <c r="AC14" s="1"/>
      <c r="AD14" s="9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Z14" s="11"/>
      <c r="CA14" s="11"/>
      <c r="CB14" s="11"/>
    </row>
    <row r="15" spans="1:80" x14ac:dyDescent="0.3">
      <c r="A15">
        <v>180</v>
      </c>
      <c r="B15" s="4">
        <v>61.22</v>
      </c>
      <c r="C15" s="4">
        <v>6.5100000000000005E-2</v>
      </c>
      <c r="D15" s="4">
        <v>8.8900000000000007E-2</v>
      </c>
      <c r="E15" s="4">
        <v>0</v>
      </c>
      <c r="F15" s="4">
        <v>8.41</v>
      </c>
      <c r="G15" s="4">
        <v>24.26</v>
      </c>
      <c r="H15" s="4">
        <v>2.7799999999999998E-2</v>
      </c>
      <c r="I15" s="4">
        <v>5.89</v>
      </c>
      <c r="J15" s="4">
        <v>0</v>
      </c>
      <c r="K15" s="4">
        <v>1.03E-2</v>
      </c>
      <c r="L15" s="4">
        <v>2.1399999999999999E-2</v>
      </c>
      <c r="M15" s="4">
        <v>99.993600000000001</v>
      </c>
      <c r="N15" s="1"/>
      <c r="O15" s="7">
        <v>2.721339478276676</v>
      </c>
      <c r="P15" s="7">
        <v>2.4197669284401042E-3</v>
      </c>
      <c r="Q15" s="7">
        <v>5.0408082171699486E-3</v>
      </c>
      <c r="R15" s="7">
        <v>1.0465812081246731E-3</v>
      </c>
      <c r="S15" s="7">
        <v>0.72475920557536999</v>
      </c>
      <c r="T15" s="7">
        <v>1.2708967998029121</v>
      </c>
      <c r="U15" s="7">
        <v>0.28049596005366551</v>
      </c>
      <c r="V15" s="7">
        <v>7.1547594654274406E-4</v>
      </c>
      <c r="W15" s="7">
        <v>6.825767626925331E-4</v>
      </c>
      <c r="X15" s="7">
        <v>5.0073966527715932</v>
      </c>
      <c r="Y15" s="1"/>
      <c r="Z15" s="16">
        <f t="shared" si="0"/>
        <v>27.763741251567598</v>
      </c>
      <c r="AA15" s="16">
        <f t="shared" si="1"/>
        <v>71.737315038107639</v>
      </c>
      <c r="AB15" s="16">
        <f t="shared" si="2"/>
        <v>0.49894371032476242</v>
      </c>
      <c r="AC15" s="1"/>
      <c r="AD15" s="9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Z15" s="11"/>
      <c r="CA15" s="11"/>
      <c r="CB15" s="11"/>
    </row>
    <row r="16" spans="1:80" x14ac:dyDescent="0.3">
      <c r="A16">
        <v>183</v>
      </c>
      <c r="B16" s="4">
        <v>60.25</v>
      </c>
      <c r="C16" s="4">
        <v>0</v>
      </c>
      <c r="D16" s="4">
        <v>0.10199999999999999</v>
      </c>
      <c r="E16" s="4">
        <v>0</v>
      </c>
      <c r="F16" s="4">
        <v>7.9</v>
      </c>
      <c r="G16" s="4">
        <v>25.02</v>
      </c>
      <c r="H16" s="4">
        <v>1.52E-2</v>
      </c>
      <c r="I16" s="4">
        <v>6.7</v>
      </c>
      <c r="J16" s="4">
        <v>0</v>
      </c>
      <c r="K16" s="4">
        <v>0</v>
      </c>
      <c r="L16" s="4">
        <v>1.5100000000000001E-2</v>
      </c>
      <c r="M16" s="4">
        <v>100.0022</v>
      </c>
      <c r="N16" s="1"/>
      <c r="O16" s="7">
        <v>2.682763059619901</v>
      </c>
      <c r="P16" s="7">
        <v>0</v>
      </c>
      <c r="Q16" s="7">
        <v>5.7934125402613985E-3</v>
      </c>
      <c r="R16" s="7">
        <v>5.732018642962489E-4</v>
      </c>
      <c r="S16" s="7">
        <v>0.6819628318135087</v>
      </c>
      <c r="T16" s="7">
        <v>1.31293330348132</v>
      </c>
      <c r="U16" s="7">
        <v>0.31961119887036199</v>
      </c>
      <c r="V16" s="7">
        <v>5.0570131333756889E-4</v>
      </c>
      <c r="W16" s="7">
        <v>0</v>
      </c>
      <c r="X16" s="7">
        <v>5.0041427095029869</v>
      </c>
      <c r="Y16" s="1"/>
      <c r="Z16" s="16">
        <f t="shared" si="0"/>
        <v>31.727370287789892</v>
      </c>
      <c r="AA16" s="16">
        <f t="shared" si="1"/>
        <v>67.697525505772845</v>
      </c>
      <c r="AB16" s="16">
        <f t="shared" si="2"/>
        <v>0.5751042064372538</v>
      </c>
      <c r="AC16" s="1"/>
      <c r="AD16" s="9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Z16" s="11"/>
      <c r="CA16" s="11"/>
      <c r="CB16" s="11"/>
    </row>
    <row r="17" spans="1:80" x14ac:dyDescent="0.3">
      <c r="A17">
        <v>201</v>
      </c>
      <c r="B17" s="4">
        <v>60.44</v>
      </c>
      <c r="C17" s="4">
        <v>8.3599999999999994E-2</v>
      </c>
      <c r="D17" s="4">
        <v>0.1132</v>
      </c>
      <c r="E17" s="4">
        <v>0</v>
      </c>
      <c r="F17" s="4">
        <v>8.1</v>
      </c>
      <c r="G17" s="4">
        <v>24.84</v>
      </c>
      <c r="H17" s="4">
        <v>1.01E-2</v>
      </c>
      <c r="I17" s="4">
        <v>6.19</v>
      </c>
      <c r="J17" s="4">
        <v>8.9999999999999998E-4</v>
      </c>
      <c r="K17" s="4">
        <v>0</v>
      </c>
      <c r="L17" s="4">
        <v>0</v>
      </c>
      <c r="M17" s="4">
        <v>99.777900000000002</v>
      </c>
      <c r="N17" s="1"/>
      <c r="O17" s="7">
        <v>2.6948333459960234</v>
      </c>
      <c r="P17" s="7">
        <v>3.1168570609623777E-3</v>
      </c>
      <c r="Q17" s="7">
        <v>6.438176829501676E-3</v>
      </c>
      <c r="R17" s="7">
        <v>3.8138847983343343E-4</v>
      </c>
      <c r="S17" s="7">
        <v>0.70016568727378847</v>
      </c>
      <c r="T17" s="7">
        <v>1.3052362937573905</v>
      </c>
      <c r="U17" s="7">
        <v>0.29567868977942674</v>
      </c>
      <c r="V17" s="7">
        <v>0</v>
      </c>
      <c r="W17" s="7">
        <v>0</v>
      </c>
      <c r="X17" s="7">
        <v>5.0058504391769274</v>
      </c>
      <c r="Y17" s="1"/>
      <c r="Z17" s="16">
        <f t="shared" si="0"/>
        <v>29.50053242311807</v>
      </c>
      <c r="AA17" s="16">
        <f t="shared" si="1"/>
        <v>69.857116095798972</v>
      </c>
      <c r="AB17" s="16">
        <f t="shared" si="2"/>
        <v>0.64235148108295281</v>
      </c>
      <c r="AC17" s="1"/>
      <c r="AD17" s="9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Z17" s="11"/>
      <c r="CA17" s="11"/>
      <c r="CB17" s="11"/>
    </row>
    <row r="18" spans="1:80" x14ac:dyDescent="0.3">
      <c r="A18">
        <v>202</v>
      </c>
      <c r="B18" s="4">
        <v>61.4</v>
      </c>
      <c r="C18" s="4">
        <v>9.2899999999999996E-2</v>
      </c>
      <c r="D18" s="4">
        <v>0.10340000000000001</v>
      </c>
      <c r="E18" s="4">
        <v>3.5000000000000001E-3</v>
      </c>
      <c r="F18" s="4">
        <v>8.39</v>
      </c>
      <c r="G18" s="4">
        <v>24.54</v>
      </c>
      <c r="H18" s="4">
        <v>5.1000000000000004E-3</v>
      </c>
      <c r="I18" s="4">
        <v>5.75</v>
      </c>
      <c r="J18" s="4">
        <v>0</v>
      </c>
      <c r="K18" s="4">
        <v>4.4999999999999997E-3</v>
      </c>
      <c r="L18" s="4">
        <v>2.4199999999999999E-2</v>
      </c>
      <c r="M18" s="4">
        <v>100.31359999999999</v>
      </c>
      <c r="N18" s="1"/>
      <c r="O18" s="7">
        <v>2.7188498617583416</v>
      </c>
      <c r="P18" s="7">
        <v>3.4398200244387142E-3</v>
      </c>
      <c r="Q18" s="7">
        <v>5.8404513469868732E-3</v>
      </c>
      <c r="R18" s="7">
        <v>1.9126071315063933E-4</v>
      </c>
      <c r="S18" s="7">
        <v>0.72025646207001826</v>
      </c>
      <c r="T18" s="7">
        <v>1.2806236150925849</v>
      </c>
      <c r="U18" s="7">
        <v>0.27277629016570004</v>
      </c>
      <c r="V18" s="7">
        <v>8.0597967240059534E-4</v>
      </c>
      <c r="W18" s="7">
        <v>2.9706688784643891E-4</v>
      </c>
      <c r="X18" s="7">
        <v>5.0030808077314681</v>
      </c>
      <c r="Y18" s="1"/>
      <c r="Z18" s="16">
        <f t="shared" si="0"/>
        <v>27.308400023878963</v>
      </c>
      <c r="AA18" s="16">
        <f t="shared" si="1"/>
        <v>72.106895999075832</v>
      </c>
      <c r="AB18" s="16">
        <f t="shared" si="2"/>
        <v>0.58470397704519994</v>
      </c>
      <c r="AC18" s="1"/>
      <c r="AD18" s="9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Z18" s="11"/>
      <c r="CA18" s="11"/>
      <c r="CB18" s="11"/>
    </row>
    <row r="19" spans="1:80" x14ac:dyDescent="0.3">
      <c r="A19">
        <v>203</v>
      </c>
      <c r="B19" s="4">
        <v>61.23</v>
      </c>
      <c r="C19" s="4">
        <v>5.3400000000000003E-2</v>
      </c>
      <c r="D19" s="4">
        <v>0.11890000000000001</v>
      </c>
      <c r="E19" s="4">
        <v>0</v>
      </c>
      <c r="F19" s="4">
        <v>8.39</v>
      </c>
      <c r="G19" s="4">
        <v>24.5</v>
      </c>
      <c r="H19" s="4">
        <v>1.01E-2</v>
      </c>
      <c r="I19" s="4">
        <v>5.76</v>
      </c>
      <c r="J19" s="4">
        <v>2.8500000000000001E-2</v>
      </c>
      <c r="K19" s="4">
        <v>8.3999999999999995E-3</v>
      </c>
      <c r="L19" s="4">
        <v>0</v>
      </c>
      <c r="M19" s="4">
        <v>100.0993</v>
      </c>
      <c r="N19" s="1"/>
      <c r="O19" s="7">
        <v>2.7180847122430647</v>
      </c>
      <c r="P19" s="7">
        <v>1.9821802153322634E-3</v>
      </c>
      <c r="Q19" s="7">
        <v>6.7327052185071146E-3</v>
      </c>
      <c r="R19" s="7">
        <v>3.7971595175207226E-4</v>
      </c>
      <c r="S19" s="7">
        <v>0.72205293400004467</v>
      </c>
      <c r="T19" s="7">
        <v>1.2817251487161618</v>
      </c>
      <c r="U19" s="7">
        <v>0.2739322287036941</v>
      </c>
      <c r="V19" s="7">
        <v>0</v>
      </c>
      <c r="W19" s="7">
        <v>5.5590795957362576E-4</v>
      </c>
      <c r="X19" s="7">
        <v>5.0054455330081309</v>
      </c>
      <c r="Y19" s="1"/>
      <c r="Z19" s="16">
        <f t="shared" si="0"/>
        <v>27.318973508601697</v>
      </c>
      <c r="AA19" s="16">
        <f t="shared" si="1"/>
        <v>72.009580870063346</v>
      </c>
      <c r="AB19" s="16">
        <f t="shared" si="2"/>
        <v>0.67144562133495267</v>
      </c>
      <c r="AC19" s="1"/>
      <c r="AD19" s="9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Z19" s="11"/>
      <c r="CA19" s="11"/>
      <c r="CB19" s="11"/>
    </row>
    <row r="20" spans="1:80" x14ac:dyDescent="0.3">
      <c r="A20">
        <v>208</v>
      </c>
      <c r="B20" s="4">
        <v>60.21</v>
      </c>
      <c r="C20" s="4">
        <v>5.3400000000000003E-2</v>
      </c>
      <c r="D20" s="4">
        <v>6.5500000000000003E-2</v>
      </c>
      <c r="E20" s="4">
        <v>1.03E-2</v>
      </c>
      <c r="F20" s="4">
        <v>8.2799999999999994</v>
      </c>
      <c r="G20" s="4">
        <v>23.63</v>
      </c>
      <c r="H20" s="4">
        <v>1.01E-2</v>
      </c>
      <c r="I20" s="4">
        <v>5.63</v>
      </c>
      <c r="J20" s="4">
        <v>0</v>
      </c>
      <c r="K20" s="4">
        <v>0</v>
      </c>
      <c r="L20" s="4">
        <v>1.9E-3</v>
      </c>
      <c r="M20" s="4">
        <v>97.891199999999998</v>
      </c>
      <c r="N20" s="1"/>
      <c r="O20" s="7">
        <v>2.7314241440060978</v>
      </c>
      <c r="P20" s="7">
        <v>2.0256524112575902E-3</v>
      </c>
      <c r="Q20" s="7">
        <v>3.7902759832654197E-3</v>
      </c>
      <c r="R20" s="7">
        <v>3.8804369416563028E-4</v>
      </c>
      <c r="S20" s="7">
        <v>0.72821429723043607</v>
      </c>
      <c r="T20" s="7">
        <v>1.2633227914323126</v>
      </c>
      <c r="U20" s="7">
        <v>0.27362188512333557</v>
      </c>
      <c r="V20" s="7">
        <v>6.4828501863945241E-5</v>
      </c>
      <c r="W20" s="7">
        <v>0</v>
      </c>
      <c r="X20" s="7">
        <v>5.0028519183827349</v>
      </c>
      <c r="Y20" s="1"/>
      <c r="Z20" s="16">
        <f t="shared" si="0"/>
        <v>27.209097657972602</v>
      </c>
      <c r="AA20" s="16">
        <f t="shared" si="1"/>
        <v>72.413995394935597</v>
      </c>
      <c r="AB20" s="16">
        <f t="shared" si="2"/>
        <v>0.37690694709179012</v>
      </c>
      <c r="AC20" s="1"/>
      <c r="AD20" s="9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Z20" s="11"/>
      <c r="CA20" s="11"/>
      <c r="CB20" s="11"/>
    </row>
    <row r="21" spans="1:80" x14ac:dyDescent="0.3">
      <c r="A21">
        <v>209</v>
      </c>
      <c r="B21" s="4">
        <v>61.81</v>
      </c>
      <c r="C21" s="4">
        <v>7.4300000000000005E-2</v>
      </c>
      <c r="D21" s="4">
        <v>6.9000000000000006E-2</v>
      </c>
      <c r="E21" s="4">
        <v>0</v>
      </c>
      <c r="F21" s="4">
        <v>8.76</v>
      </c>
      <c r="G21" s="4">
        <v>23.67</v>
      </c>
      <c r="H21" s="4">
        <v>0</v>
      </c>
      <c r="I21" s="4">
        <v>5.09</v>
      </c>
      <c r="J21" s="4">
        <v>0</v>
      </c>
      <c r="K21" s="4">
        <v>2.0000000000000001E-4</v>
      </c>
      <c r="L21" s="4">
        <v>7.4999999999999997E-3</v>
      </c>
      <c r="M21" s="4">
        <v>99.480999999999995</v>
      </c>
      <c r="N21" s="1"/>
      <c r="O21" s="7">
        <v>2.7543808067985451</v>
      </c>
      <c r="P21" s="7">
        <v>2.7685808151438848E-3</v>
      </c>
      <c r="Q21" s="7">
        <v>3.9221423100239397E-3</v>
      </c>
      <c r="R21" s="7">
        <v>0</v>
      </c>
      <c r="S21" s="7">
        <v>0.75679402357311965</v>
      </c>
      <c r="T21" s="7">
        <v>1.2430642904368183</v>
      </c>
      <c r="U21" s="7">
        <v>0.24299925449741294</v>
      </c>
      <c r="V21" s="7">
        <v>2.513728511274079E-4</v>
      </c>
      <c r="W21" s="7">
        <v>1.3286791297308417E-5</v>
      </c>
      <c r="X21" s="7">
        <v>5.0041937580734883</v>
      </c>
      <c r="Y21" s="1"/>
      <c r="Z21" s="16">
        <f t="shared" si="0"/>
        <v>24.209975214416882</v>
      </c>
      <c r="AA21" s="16">
        <f t="shared" si="1"/>
        <v>75.399262401107961</v>
      </c>
      <c r="AB21" s="16">
        <f t="shared" si="2"/>
        <v>0.3907623844751601</v>
      </c>
      <c r="AC21" s="1"/>
      <c r="AD21" s="9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Z21" s="11"/>
      <c r="CA21" s="11"/>
      <c r="CB21" s="11"/>
    </row>
    <row r="22" spans="1:80" x14ac:dyDescent="0.3">
      <c r="A22">
        <v>214</v>
      </c>
      <c r="B22" s="4">
        <v>60.95</v>
      </c>
      <c r="C22" s="4">
        <v>0.13950000000000001</v>
      </c>
      <c r="D22" s="4">
        <v>7.9000000000000001E-2</v>
      </c>
      <c r="E22" s="4">
        <v>3.4799999999999998E-2</v>
      </c>
      <c r="F22" s="4">
        <v>8.18</v>
      </c>
      <c r="G22" s="4">
        <v>24.52</v>
      </c>
      <c r="H22" s="4">
        <v>1.77E-2</v>
      </c>
      <c r="I22" s="4">
        <v>5.93</v>
      </c>
      <c r="J22" s="4">
        <v>0</v>
      </c>
      <c r="K22" s="4">
        <v>1.6899999999999998E-2</v>
      </c>
      <c r="L22" s="4">
        <v>0</v>
      </c>
      <c r="M22" s="4">
        <v>99.867999999999995</v>
      </c>
      <c r="N22" s="1"/>
      <c r="O22" s="7">
        <v>2.7128872603118177</v>
      </c>
      <c r="P22" s="7">
        <v>5.1920085061531538E-3</v>
      </c>
      <c r="Q22" s="7">
        <v>4.4853273492989395E-3</v>
      </c>
      <c r="R22" s="7">
        <v>6.6722151564881842E-4</v>
      </c>
      <c r="S22" s="7">
        <v>0.70586181352220478</v>
      </c>
      <c r="T22" s="7">
        <v>1.2862002654519646</v>
      </c>
      <c r="U22" s="7">
        <v>0.28277085732887058</v>
      </c>
      <c r="V22" s="7">
        <v>0</v>
      </c>
      <c r="W22" s="7">
        <v>1.1214234119949942E-3</v>
      </c>
      <c r="X22" s="7">
        <v>4.9991861773979531</v>
      </c>
      <c r="Y22" s="1"/>
      <c r="Z22" s="16">
        <f t="shared" si="0"/>
        <v>28.473037226319398</v>
      </c>
      <c r="AA22" s="16">
        <f t="shared" si="1"/>
        <v>71.075321845067194</v>
      </c>
      <c r="AB22" s="16">
        <f t="shared" si="2"/>
        <v>0.45164092861339594</v>
      </c>
      <c r="AC22" s="1"/>
      <c r="AD22" s="9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Z22" s="11"/>
      <c r="CA22" s="11"/>
      <c r="CB22" s="11"/>
    </row>
    <row r="23" spans="1:80" x14ac:dyDescent="0.3">
      <c r="A23">
        <v>215</v>
      </c>
      <c r="B23" s="4">
        <v>60.8</v>
      </c>
      <c r="C23" s="4">
        <v>0.11609999999999999</v>
      </c>
      <c r="D23" s="4">
        <v>7.7700000000000005E-2</v>
      </c>
      <c r="E23" s="4">
        <v>3.8800000000000001E-2</v>
      </c>
      <c r="F23" s="4">
        <v>8.3699999999999992</v>
      </c>
      <c r="G23" s="4">
        <v>24.47</v>
      </c>
      <c r="H23" s="4">
        <v>0</v>
      </c>
      <c r="I23" s="4">
        <v>5.9</v>
      </c>
      <c r="J23" s="4">
        <v>0</v>
      </c>
      <c r="K23" s="4">
        <v>0</v>
      </c>
      <c r="L23" s="4">
        <v>1.7000000000000001E-2</v>
      </c>
      <c r="M23" s="4">
        <v>99.789699999999996</v>
      </c>
      <c r="N23" s="1"/>
      <c r="O23" s="7">
        <v>2.7103027253286602</v>
      </c>
      <c r="P23" s="7">
        <v>4.327624729048159E-3</v>
      </c>
      <c r="Q23" s="7">
        <v>4.4181886758376844E-3</v>
      </c>
      <c r="R23" s="7">
        <v>0</v>
      </c>
      <c r="S23" s="7">
        <v>0.72334923795713668</v>
      </c>
      <c r="T23" s="7">
        <v>1.2855183630908673</v>
      </c>
      <c r="U23" s="7">
        <v>0.28176571874903245</v>
      </c>
      <c r="V23" s="7">
        <v>5.6997395590542078E-4</v>
      </c>
      <c r="W23" s="7">
        <v>0</v>
      </c>
      <c r="X23" s="7">
        <v>5.0102518324864889</v>
      </c>
      <c r="Y23" s="1"/>
      <c r="Z23" s="16">
        <f t="shared" si="0"/>
        <v>27.910497048852466</v>
      </c>
      <c r="AA23" s="16">
        <f t="shared" si="1"/>
        <v>71.6518562333505</v>
      </c>
      <c r="AB23" s="16">
        <f t="shared" si="2"/>
        <v>0.43764671779705111</v>
      </c>
      <c r="AC23" s="1"/>
      <c r="AD23" s="9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Z23" s="11"/>
      <c r="CA23" s="11"/>
      <c r="CB23" s="11"/>
    </row>
    <row r="24" spans="1:80" x14ac:dyDescent="0.3">
      <c r="A24">
        <v>229</v>
      </c>
      <c r="B24" s="4">
        <v>60.91</v>
      </c>
      <c r="C24" s="4">
        <v>5.11E-2</v>
      </c>
      <c r="D24" s="4">
        <v>8.3199999999999996E-2</v>
      </c>
      <c r="E24" s="4">
        <v>2.7000000000000001E-3</v>
      </c>
      <c r="F24" s="4">
        <v>8.3000000000000007</v>
      </c>
      <c r="G24" s="4">
        <v>24.31</v>
      </c>
      <c r="H24" s="4">
        <v>1.77E-2</v>
      </c>
      <c r="I24" s="4">
        <v>5.71</v>
      </c>
      <c r="J24" s="4">
        <v>1.46E-2</v>
      </c>
      <c r="K24" s="4">
        <v>0</v>
      </c>
      <c r="L24" s="4">
        <v>0</v>
      </c>
      <c r="M24" s="4">
        <v>99.3994</v>
      </c>
      <c r="N24" s="1"/>
      <c r="O24" s="7">
        <v>2.7212058272034345</v>
      </c>
      <c r="P24" s="7">
        <v>1.9089600707130302E-3</v>
      </c>
      <c r="Q24" s="7">
        <v>4.7413840668423498E-3</v>
      </c>
      <c r="R24" s="7">
        <v>6.697069393360014E-4</v>
      </c>
      <c r="S24" s="7">
        <v>0.71888468723265253</v>
      </c>
      <c r="T24" s="7">
        <v>1.2799347919995392</v>
      </c>
      <c r="U24" s="7">
        <v>0.27329445493402466</v>
      </c>
      <c r="V24" s="7">
        <v>0</v>
      </c>
      <c r="W24" s="7">
        <v>0</v>
      </c>
      <c r="X24" s="7">
        <v>5.0006398124465425</v>
      </c>
      <c r="Y24" s="1"/>
      <c r="Z24" s="16">
        <f t="shared" si="0"/>
        <v>27.413865773890983</v>
      </c>
      <c r="AA24" s="16">
        <f t="shared" si="1"/>
        <v>72.110531212420881</v>
      </c>
      <c r="AB24" s="16">
        <f t="shared" si="2"/>
        <v>0.47560301368814667</v>
      </c>
      <c r="AC24" s="1"/>
      <c r="AD24" s="9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Z24" s="11"/>
      <c r="CA24" s="11"/>
      <c r="CB24" s="11"/>
    </row>
    <row r="25" spans="1:80" x14ac:dyDescent="0.3">
      <c r="A25">
        <v>230</v>
      </c>
      <c r="B25" s="4">
        <v>61.1</v>
      </c>
      <c r="C25" s="4">
        <v>3.7199999999999997E-2</v>
      </c>
      <c r="D25" s="4">
        <v>4.8899999999999999E-2</v>
      </c>
      <c r="E25" s="4">
        <v>0</v>
      </c>
      <c r="F25" s="4">
        <v>8.2899999999999991</v>
      </c>
      <c r="G25" s="4">
        <v>24.64</v>
      </c>
      <c r="H25" s="4">
        <v>0</v>
      </c>
      <c r="I25" s="4">
        <v>5.9</v>
      </c>
      <c r="J25" s="4">
        <v>2.0199999999999999E-2</v>
      </c>
      <c r="K25" s="4">
        <v>0</v>
      </c>
      <c r="L25" s="4">
        <v>2.3E-2</v>
      </c>
      <c r="M25" s="4">
        <v>100.0592</v>
      </c>
      <c r="N25" s="1"/>
      <c r="O25" s="7">
        <v>2.7123760505719487</v>
      </c>
      <c r="P25" s="7">
        <v>1.3808763201211588E-3</v>
      </c>
      <c r="Q25" s="7">
        <v>2.7690230235797135E-3</v>
      </c>
      <c r="R25" s="7">
        <v>0</v>
      </c>
      <c r="S25" s="7">
        <v>0.71346318639887873</v>
      </c>
      <c r="T25" s="7">
        <v>1.2890788624262191</v>
      </c>
      <c r="U25" s="7">
        <v>0.28059674027702414</v>
      </c>
      <c r="V25" s="7">
        <v>7.679419542001918E-4</v>
      </c>
      <c r="W25" s="7">
        <v>0</v>
      </c>
      <c r="X25" s="7">
        <v>5.0004326809719721</v>
      </c>
      <c r="Y25" s="1"/>
      <c r="Z25" s="16">
        <f t="shared" si="0"/>
        <v>28.148935718772673</v>
      </c>
      <c r="AA25" s="16">
        <f t="shared" si="1"/>
        <v>71.573281114474938</v>
      </c>
      <c r="AB25" s="16">
        <f t="shared" si="2"/>
        <v>0.27778316675238013</v>
      </c>
      <c r="AC25" s="1"/>
      <c r="AD25" s="9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Z25" s="11"/>
      <c r="CA25" s="11"/>
      <c r="CB25" s="11"/>
    </row>
    <row r="26" spans="1:80" x14ac:dyDescent="0.3">
      <c r="A26">
        <v>231</v>
      </c>
      <c r="B26" s="4">
        <v>61.32</v>
      </c>
      <c r="C26" s="4">
        <v>3.0200000000000001E-2</v>
      </c>
      <c r="D26" s="4">
        <v>0.1045</v>
      </c>
      <c r="E26" s="4">
        <v>0</v>
      </c>
      <c r="F26" s="4">
        <v>8.34</v>
      </c>
      <c r="G26" s="4">
        <v>24.51</v>
      </c>
      <c r="H26" s="4">
        <v>2.5000000000000001E-3</v>
      </c>
      <c r="I26" s="4">
        <v>5.94</v>
      </c>
      <c r="J26" s="4">
        <v>0</v>
      </c>
      <c r="K26" s="4">
        <v>0</v>
      </c>
      <c r="L26" s="4">
        <v>3.8999999999999998E-3</v>
      </c>
      <c r="M26" s="4">
        <v>100.25109999999999</v>
      </c>
      <c r="N26" s="1"/>
      <c r="O26" s="7">
        <v>2.7175504757241424</v>
      </c>
      <c r="P26" s="7">
        <v>1.1191429615409485E-3</v>
      </c>
      <c r="Q26" s="7">
        <v>5.9074598759240879E-3</v>
      </c>
      <c r="R26" s="7">
        <v>9.3832701857363303E-5</v>
      </c>
      <c r="S26" s="7">
        <v>0.71655556235959583</v>
      </c>
      <c r="T26" s="7">
        <v>1.2801146781314303</v>
      </c>
      <c r="U26" s="7">
        <v>0.28202255140073068</v>
      </c>
      <c r="V26" s="7">
        <v>1.2999658633985615E-4</v>
      </c>
      <c r="W26" s="7">
        <v>0</v>
      </c>
      <c r="X26" s="7">
        <v>5.0034936997415613</v>
      </c>
      <c r="Y26" s="1"/>
      <c r="Z26" s="16">
        <f t="shared" si="0"/>
        <v>28.076316753839027</v>
      </c>
      <c r="AA26" s="16">
        <f t="shared" si="1"/>
        <v>71.335575260245449</v>
      </c>
      <c r="AB26" s="16">
        <f t="shared" si="2"/>
        <v>0.58810798591551772</v>
      </c>
      <c r="AC26" s="1"/>
      <c r="AD26" s="9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Z26" s="11"/>
      <c r="CA26" s="11"/>
      <c r="CB26" s="11"/>
    </row>
    <row r="27" spans="1:80" x14ac:dyDescent="0.3">
      <c r="A27">
        <v>251</v>
      </c>
      <c r="B27" s="4">
        <v>59.87</v>
      </c>
      <c r="C27" s="4">
        <v>0.25180000000000002</v>
      </c>
      <c r="D27" s="4">
        <v>0.12909999999999999</v>
      </c>
      <c r="E27" s="4">
        <v>0</v>
      </c>
      <c r="F27" s="4">
        <v>7.81</v>
      </c>
      <c r="G27" s="4">
        <v>24.72</v>
      </c>
      <c r="H27" s="4">
        <v>3.7699999999999997E-2</v>
      </c>
      <c r="I27" s="4">
        <v>6.54</v>
      </c>
      <c r="J27" s="4">
        <v>1.37E-2</v>
      </c>
      <c r="K27" s="4">
        <v>5.4999999999999997E-3</v>
      </c>
      <c r="L27" s="4">
        <v>1.0500000000000001E-2</v>
      </c>
      <c r="M27" s="4">
        <v>99.388400000000004</v>
      </c>
      <c r="N27" s="1"/>
      <c r="O27" s="7">
        <v>2.6852846259269794</v>
      </c>
      <c r="P27" s="7">
        <v>9.4436513401419814E-3</v>
      </c>
      <c r="Q27" s="7">
        <v>7.3861194413965409E-3</v>
      </c>
      <c r="R27" s="7">
        <v>1.4320598121130277E-3</v>
      </c>
      <c r="S27" s="7">
        <v>0.67911050555954044</v>
      </c>
      <c r="T27" s="7">
        <v>1.3066510642455571</v>
      </c>
      <c r="U27" s="7">
        <v>0.31425394230593762</v>
      </c>
      <c r="V27" s="7">
        <v>3.5421115501124077E-4</v>
      </c>
      <c r="W27" s="7">
        <v>3.6776350902195079E-4</v>
      </c>
      <c r="X27" s="7">
        <v>5.0042839432957003</v>
      </c>
      <c r="Y27" s="1"/>
      <c r="Z27" s="16">
        <f t="shared" si="0"/>
        <v>31.401825047337034</v>
      </c>
      <c r="AA27" s="16">
        <f t="shared" si="1"/>
        <v>67.86011697071514</v>
      </c>
      <c r="AB27" s="16">
        <f t="shared" si="2"/>
        <v>0.73805798194782624</v>
      </c>
      <c r="AC27" s="1"/>
      <c r="AD27" s="9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Z27" s="11"/>
      <c r="CA27" s="11"/>
      <c r="CB27" s="11"/>
    </row>
    <row r="28" spans="1:80" x14ac:dyDescent="0.3">
      <c r="A28">
        <v>252</v>
      </c>
      <c r="B28" s="4">
        <v>60.12</v>
      </c>
      <c r="C28" s="4">
        <v>3.2399999999999998E-2</v>
      </c>
      <c r="D28" s="4">
        <v>7.0800000000000002E-2</v>
      </c>
      <c r="E28" s="4">
        <v>9.4999999999999998E-3</v>
      </c>
      <c r="F28" s="4">
        <v>7.93</v>
      </c>
      <c r="G28" s="4">
        <v>24.92</v>
      </c>
      <c r="H28" s="4">
        <v>2.2599999999999999E-2</v>
      </c>
      <c r="I28" s="4">
        <v>6.4</v>
      </c>
      <c r="J28" s="4">
        <v>7.4000000000000003E-3</v>
      </c>
      <c r="K28" s="4">
        <v>2.0999999999999999E-3</v>
      </c>
      <c r="L28" s="4">
        <v>2.07E-2</v>
      </c>
      <c r="M28" s="4">
        <v>99.535499999999999</v>
      </c>
      <c r="N28" s="1"/>
      <c r="O28" s="7">
        <v>2.6875063941575603</v>
      </c>
      <c r="P28" s="7">
        <v>1.2110963521382088E-3</v>
      </c>
      <c r="Q28" s="7">
        <v>4.0371306921181786E-3</v>
      </c>
      <c r="R28" s="7">
        <v>8.5561366742088806E-4</v>
      </c>
      <c r="S28" s="7">
        <v>0.68724576038662744</v>
      </c>
      <c r="T28" s="7">
        <v>1.3128305221947165</v>
      </c>
      <c r="U28" s="7">
        <v>0.30650137511185188</v>
      </c>
      <c r="V28" s="7">
        <v>6.9597357032979913E-4</v>
      </c>
      <c r="W28" s="7">
        <v>1.3995058135922989E-4</v>
      </c>
      <c r="X28" s="7">
        <v>5.0010238167141221</v>
      </c>
      <c r="Y28" s="1"/>
      <c r="Z28" s="16">
        <f t="shared" si="0"/>
        <v>30.718200867411127</v>
      </c>
      <c r="AA28" s="16">
        <f t="shared" si="1"/>
        <v>68.877189556259168</v>
      </c>
      <c r="AB28" s="16">
        <f t="shared" si="2"/>
        <v>0.40460957632969957</v>
      </c>
      <c r="AC28" s="1"/>
      <c r="AD28" s="9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Z28" s="11"/>
      <c r="CA28" s="11"/>
      <c r="CB28" s="11"/>
    </row>
    <row r="29" spans="1:80" x14ac:dyDescent="0.3">
      <c r="A29">
        <v>245</v>
      </c>
      <c r="B29" s="4">
        <v>60.66</v>
      </c>
      <c r="C29" s="4">
        <v>5.0900000000000001E-2</v>
      </c>
      <c r="D29" s="4">
        <v>0.2145</v>
      </c>
      <c r="E29" s="4">
        <v>0</v>
      </c>
      <c r="F29" s="4">
        <v>7.98</v>
      </c>
      <c r="G29" s="4">
        <v>24.53</v>
      </c>
      <c r="H29" s="4">
        <v>3.5200000000000002E-2</v>
      </c>
      <c r="I29" s="4">
        <v>6.09</v>
      </c>
      <c r="J29" s="4">
        <v>8.3000000000000001E-3</v>
      </c>
      <c r="K29" s="4">
        <v>3.3999999999999998E-3</v>
      </c>
      <c r="L29" s="4">
        <v>2.7400000000000001E-2</v>
      </c>
      <c r="M29" s="4">
        <v>99.599800000000002</v>
      </c>
      <c r="N29" s="1"/>
      <c r="O29" s="7">
        <v>2.7080632907967552</v>
      </c>
      <c r="P29" s="7">
        <v>1.9001038504112876E-3</v>
      </c>
      <c r="Q29" s="7">
        <v>1.2214978799596619E-2</v>
      </c>
      <c r="R29" s="7">
        <v>1.3308766560944985E-3</v>
      </c>
      <c r="S29" s="7">
        <v>0.69066530998551856</v>
      </c>
      <c r="T29" s="7">
        <v>1.2905773689612137</v>
      </c>
      <c r="U29" s="7">
        <v>0.29126990611958731</v>
      </c>
      <c r="V29" s="7">
        <v>9.2002331819590827E-4</v>
      </c>
      <c r="W29" s="7">
        <v>2.2628730962621861E-4</v>
      </c>
      <c r="X29" s="7">
        <v>4.9971681457969996</v>
      </c>
      <c r="Y29" s="1"/>
      <c r="Z29" s="16">
        <f t="shared" si="0"/>
        <v>29.298380427064942</v>
      </c>
      <c r="AA29" s="16">
        <f t="shared" si="1"/>
        <v>69.472934122567324</v>
      </c>
      <c r="AB29" s="16">
        <f t="shared" si="2"/>
        <v>1.2286854503677411</v>
      </c>
      <c r="AC29" s="1"/>
      <c r="AD29" s="9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Z29" s="11"/>
      <c r="CA29" s="11"/>
      <c r="CB29" s="11"/>
    </row>
    <row r="30" spans="1:80" x14ac:dyDescent="0.3">
      <c r="A30">
        <v>246</v>
      </c>
      <c r="B30" s="4">
        <v>61.36</v>
      </c>
      <c r="C30" s="4">
        <v>7.8600000000000003E-2</v>
      </c>
      <c r="D30" s="4">
        <v>0.16250000000000001</v>
      </c>
      <c r="E30" s="4">
        <v>0</v>
      </c>
      <c r="F30" s="4">
        <v>8.15</v>
      </c>
      <c r="G30" s="4">
        <v>24.51</v>
      </c>
      <c r="H30" s="4">
        <v>0</v>
      </c>
      <c r="I30" s="4">
        <v>5.81</v>
      </c>
      <c r="J30" s="4">
        <v>1.8E-3</v>
      </c>
      <c r="K30" s="4">
        <v>1.15E-2</v>
      </c>
      <c r="L30" s="4">
        <v>2.7400000000000001E-2</v>
      </c>
      <c r="M30" s="4">
        <v>100.1117</v>
      </c>
      <c r="N30" s="1"/>
      <c r="O30" s="7">
        <v>2.7210658279710755</v>
      </c>
      <c r="P30" s="7">
        <v>2.9146029153698893E-3</v>
      </c>
      <c r="Q30" s="7">
        <v>9.1921283457765575E-3</v>
      </c>
      <c r="R30" s="7">
        <v>0</v>
      </c>
      <c r="S30" s="7">
        <v>0.70067989127043828</v>
      </c>
      <c r="T30" s="7">
        <v>1.280935026955937</v>
      </c>
      <c r="U30" s="7">
        <v>0.27602711664107327</v>
      </c>
      <c r="V30" s="7">
        <v>9.1389463544227709E-4</v>
      </c>
      <c r="W30" s="7">
        <v>7.6028498850771098E-4</v>
      </c>
      <c r="X30" s="7">
        <v>4.992488773723621</v>
      </c>
      <c r="Y30" s="1"/>
      <c r="Z30" s="16">
        <f t="shared" si="0"/>
        <v>27.997500605278859</v>
      </c>
      <c r="AA30" s="16">
        <f t="shared" si="1"/>
        <v>71.070139480027223</v>
      </c>
      <c r="AB30" s="16">
        <f t="shared" si="2"/>
        <v>0.93235991469392121</v>
      </c>
      <c r="AC30" s="1"/>
      <c r="AD30" s="9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Z30" s="11"/>
      <c r="CA30" s="11"/>
      <c r="CB30" s="11"/>
    </row>
    <row r="31" spans="1:80" x14ac:dyDescent="0.3">
      <c r="A31">
        <v>247</v>
      </c>
      <c r="B31" s="4">
        <v>60.44</v>
      </c>
      <c r="C31" s="4">
        <v>3.9399999999999998E-2</v>
      </c>
      <c r="D31" s="4">
        <v>0.1295</v>
      </c>
      <c r="E31" s="4">
        <v>6.7999999999999996E-3</v>
      </c>
      <c r="F31" s="4">
        <v>8.11</v>
      </c>
      <c r="G31" s="4">
        <v>24.56</v>
      </c>
      <c r="H31" s="4">
        <v>1.26E-2</v>
      </c>
      <c r="I31" s="4">
        <v>6.29</v>
      </c>
      <c r="J31" s="4">
        <v>5.4999999999999997E-3</v>
      </c>
      <c r="K31" s="4">
        <v>5.7999999999999996E-3</v>
      </c>
      <c r="L31" s="4">
        <v>3.5999999999999997E-2</v>
      </c>
      <c r="M31" s="4">
        <v>99.6357</v>
      </c>
      <c r="N31" s="1"/>
      <c r="O31" s="7">
        <v>2.6999464428798294</v>
      </c>
      <c r="P31" s="7">
        <v>1.4717365214029785E-3</v>
      </c>
      <c r="Q31" s="7">
        <v>7.3792033601868361E-3</v>
      </c>
      <c r="R31" s="7">
        <v>4.7669432171583144E-4</v>
      </c>
      <c r="S31" s="7">
        <v>0.70236020306152513</v>
      </c>
      <c r="T31" s="7">
        <v>1.2929720862876783</v>
      </c>
      <c r="U31" s="7">
        <v>0.30102548046166699</v>
      </c>
      <c r="V31" s="7">
        <v>1.2095534438272078E-3</v>
      </c>
      <c r="W31" s="7">
        <v>3.8626340552724066E-4</v>
      </c>
      <c r="X31" s="7">
        <v>5.0072276637433601</v>
      </c>
      <c r="Y31" s="1"/>
      <c r="Z31" s="16">
        <f t="shared" si="0"/>
        <v>29.781948736847941</v>
      </c>
      <c r="AA31" s="16">
        <f t="shared" si="1"/>
        <v>69.487989954538534</v>
      </c>
      <c r="AB31" s="16">
        <f t="shared" si="2"/>
        <v>0.73006130861352736</v>
      </c>
      <c r="AC31" s="1"/>
      <c r="AD31" s="9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Z31" s="11"/>
      <c r="CA31" s="11"/>
      <c r="CB31" s="11"/>
    </row>
    <row r="32" spans="1:80" x14ac:dyDescent="0.3">
      <c r="A32">
        <v>248</v>
      </c>
      <c r="B32" s="4">
        <v>61.01</v>
      </c>
      <c r="C32" s="4">
        <v>3.4599999999999999E-2</v>
      </c>
      <c r="D32" s="4">
        <v>8.7400000000000005E-2</v>
      </c>
      <c r="E32" s="4">
        <v>0</v>
      </c>
      <c r="F32" s="4">
        <v>8.2200000000000006</v>
      </c>
      <c r="G32" s="4">
        <v>24.46</v>
      </c>
      <c r="H32" s="4">
        <v>4.5199999999999997E-2</v>
      </c>
      <c r="I32" s="4">
        <v>5.8</v>
      </c>
      <c r="J32" s="4">
        <v>0</v>
      </c>
      <c r="K32" s="4">
        <v>0</v>
      </c>
      <c r="L32" s="4">
        <v>1.8599999999999998E-2</v>
      </c>
      <c r="M32" s="4">
        <v>99.675799999999995</v>
      </c>
      <c r="N32" s="1"/>
      <c r="O32" s="7">
        <v>2.7177178253898595</v>
      </c>
      <c r="P32" s="7">
        <v>1.2887912778025547E-3</v>
      </c>
      <c r="Q32" s="7">
        <v>4.9661952182074327E-3</v>
      </c>
      <c r="R32" s="7">
        <v>1.7052203725109764E-3</v>
      </c>
      <c r="S32" s="7">
        <v>0.70987765045328211</v>
      </c>
      <c r="T32" s="7">
        <v>1.2840735004123671</v>
      </c>
      <c r="U32" s="7">
        <v>0.27679181948921983</v>
      </c>
      <c r="V32" s="7">
        <v>6.2317231322710654E-4</v>
      </c>
      <c r="W32" s="7">
        <v>0</v>
      </c>
      <c r="X32" s="7">
        <v>4.9970441749264767</v>
      </c>
      <c r="Y32" s="1"/>
      <c r="Z32" s="16">
        <f t="shared" si="0"/>
        <v>27.912652722546198</v>
      </c>
      <c r="AA32" s="16">
        <f t="shared" si="1"/>
        <v>71.586538826055218</v>
      </c>
      <c r="AB32" s="16">
        <f t="shared" si="2"/>
        <v>0.50080845139858765</v>
      </c>
      <c r="AC32" s="1"/>
      <c r="AD32" s="9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Z32" s="11"/>
      <c r="CA32" s="11"/>
      <c r="CB32" s="11"/>
    </row>
    <row r="33" spans="1:80" x14ac:dyDescent="0.3">
      <c r="A33">
        <v>237</v>
      </c>
      <c r="B33" s="4">
        <v>60.74</v>
      </c>
      <c r="C33" s="4">
        <v>9.5200000000000007E-2</v>
      </c>
      <c r="D33" s="4">
        <v>0.2331</v>
      </c>
      <c r="E33" s="4">
        <v>0.06</v>
      </c>
      <c r="F33" s="4">
        <v>7.87</v>
      </c>
      <c r="G33" s="4">
        <v>25.24</v>
      </c>
      <c r="H33" s="4">
        <v>2.7799999999999998E-2</v>
      </c>
      <c r="I33" s="4">
        <v>6.55</v>
      </c>
      <c r="J33" s="4">
        <v>0</v>
      </c>
      <c r="K33" s="4">
        <v>0</v>
      </c>
      <c r="L33" s="4">
        <v>3.9300000000000002E-2</v>
      </c>
      <c r="M33" s="4">
        <v>100.8554</v>
      </c>
      <c r="N33" s="1"/>
      <c r="O33" s="7">
        <v>2.683826362269679</v>
      </c>
      <c r="P33" s="7">
        <v>3.5173835391937051E-3</v>
      </c>
      <c r="Q33" s="7">
        <v>1.3138050210429238E-2</v>
      </c>
      <c r="R33" s="7">
        <v>1.0403109330603211E-3</v>
      </c>
      <c r="S33" s="7">
        <v>0.67415957484953903</v>
      </c>
      <c r="T33" s="7">
        <v>1.3143138073644278</v>
      </c>
      <c r="U33" s="7">
        <v>0.31005793190034892</v>
      </c>
      <c r="V33" s="7">
        <v>1.3060627557064273E-3</v>
      </c>
      <c r="W33" s="7">
        <v>0</v>
      </c>
      <c r="X33" s="7">
        <v>5.0013594838223838</v>
      </c>
      <c r="Y33" s="1"/>
      <c r="Z33" s="16">
        <f t="shared" si="0"/>
        <v>31.088003644891259</v>
      </c>
      <c r="AA33" s="16">
        <f t="shared" si="1"/>
        <v>67.594707839619787</v>
      </c>
      <c r="AB33" s="16">
        <f t="shared" si="2"/>
        <v>1.3172885154889629</v>
      </c>
      <c r="AC33" s="1"/>
      <c r="AD33" s="9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Z33" s="11"/>
      <c r="CA33" s="11"/>
      <c r="CB33" s="11"/>
    </row>
    <row r="34" spans="1:80" x14ac:dyDescent="0.3">
      <c r="A34">
        <v>238</v>
      </c>
      <c r="B34" s="4">
        <v>61.33</v>
      </c>
      <c r="C34" s="4">
        <v>0.1022</v>
      </c>
      <c r="D34" s="4">
        <v>0.09</v>
      </c>
      <c r="E34" s="4">
        <v>0</v>
      </c>
      <c r="F34" s="4">
        <v>8.48</v>
      </c>
      <c r="G34" s="4">
        <v>24.83</v>
      </c>
      <c r="H34" s="4">
        <v>4.2900000000000001E-2</v>
      </c>
      <c r="I34" s="4">
        <v>6.05</v>
      </c>
      <c r="J34" s="4">
        <v>0</v>
      </c>
      <c r="K34" s="4">
        <v>0</v>
      </c>
      <c r="L34" s="4">
        <v>2.3999999999999998E-3</v>
      </c>
      <c r="M34" s="4">
        <v>100.92749999999999</v>
      </c>
      <c r="N34" s="1"/>
      <c r="O34" s="7">
        <v>2.7041795331107377</v>
      </c>
      <c r="P34" s="7">
        <v>3.7680495408829078E-3</v>
      </c>
      <c r="Q34" s="7">
        <v>5.0619060823495245E-3</v>
      </c>
      <c r="R34" s="7">
        <v>1.6019855293886269E-3</v>
      </c>
      <c r="S34" s="7">
        <v>0.72488106720413736</v>
      </c>
      <c r="T34" s="7">
        <v>1.2902366352742238</v>
      </c>
      <c r="U34" s="7">
        <v>0.28578527652875041</v>
      </c>
      <c r="V34" s="7">
        <v>7.9591312461579916E-5</v>
      </c>
      <c r="W34" s="7">
        <v>0</v>
      </c>
      <c r="X34" s="7">
        <v>5.0155940445829321</v>
      </c>
      <c r="Y34" s="1"/>
      <c r="Z34" s="16">
        <f t="shared" si="0"/>
        <v>28.135997652987914</v>
      </c>
      <c r="AA34" s="16">
        <f t="shared" si="1"/>
        <v>71.365649949776866</v>
      </c>
      <c r="AB34" s="16">
        <f t="shared" si="2"/>
        <v>0.49835239723521457</v>
      </c>
      <c r="AC34" s="1"/>
      <c r="AD34" s="9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Z34" s="11"/>
      <c r="CA34" s="11"/>
      <c r="CB34" s="11"/>
    </row>
    <row r="35" spans="1:80" x14ac:dyDescent="0.3">
      <c r="A35">
        <v>239</v>
      </c>
      <c r="B35" s="4">
        <v>60.43</v>
      </c>
      <c r="C35" s="4">
        <v>4.8800000000000003E-2</v>
      </c>
      <c r="D35" s="4">
        <v>0.1178</v>
      </c>
      <c r="E35" s="4">
        <v>0</v>
      </c>
      <c r="F35" s="4">
        <v>8.0500000000000007</v>
      </c>
      <c r="G35" s="4">
        <v>25.1</v>
      </c>
      <c r="H35" s="4">
        <v>0</v>
      </c>
      <c r="I35" s="4">
        <v>6.46</v>
      </c>
      <c r="J35" s="4">
        <v>1.9E-3</v>
      </c>
      <c r="K35" s="4">
        <v>1.1000000000000001E-3</v>
      </c>
      <c r="L35" s="4">
        <v>2.7400000000000001E-2</v>
      </c>
      <c r="M35" s="4">
        <v>100.23690000000001</v>
      </c>
      <c r="N35" s="1"/>
      <c r="O35" s="7">
        <v>2.6840872771507529</v>
      </c>
      <c r="P35" s="7">
        <v>1.8124540823765572E-3</v>
      </c>
      <c r="Q35" s="7">
        <v>6.6741866283149777E-3</v>
      </c>
      <c r="R35" s="7">
        <v>0</v>
      </c>
      <c r="S35" s="7">
        <v>0.69318358106064282</v>
      </c>
      <c r="T35" s="7">
        <v>1.3138562567330994</v>
      </c>
      <c r="U35" s="7">
        <v>0.30739618708824967</v>
      </c>
      <c r="V35" s="7">
        <v>9.1534849082894418E-4</v>
      </c>
      <c r="W35" s="7">
        <v>7.2838602083061057E-5</v>
      </c>
      <c r="X35" s="7">
        <v>5.0079981298363485</v>
      </c>
      <c r="Y35" s="1"/>
      <c r="Z35" s="16">
        <f t="shared" si="0"/>
        <v>30.518240770396581</v>
      </c>
      <c r="AA35" s="16">
        <f t="shared" si="1"/>
        <v>68.819147125013444</v>
      </c>
      <c r="AB35" s="16">
        <f t="shared" si="2"/>
        <v>0.66261210458997188</v>
      </c>
      <c r="AC35" s="1"/>
      <c r="AD35" s="9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Z35" s="11"/>
      <c r="CA35" s="11"/>
      <c r="CB3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3AE6-AB7B-477F-843C-572D81DA8D09}">
  <dimension ref="A1:AA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13" width="8.88671875" style="3"/>
    <col min="15" max="24" width="8.88671875" style="3"/>
  </cols>
  <sheetData>
    <row r="1" spans="1:27" x14ac:dyDescent="0.3">
      <c r="O1" s="6" t="s">
        <v>67</v>
      </c>
      <c r="Y1" s="3"/>
    </row>
    <row r="2" spans="1:27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 t="s">
        <v>19</v>
      </c>
    </row>
    <row r="3" spans="1:27" x14ac:dyDescent="0.3">
      <c r="A3">
        <v>311</v>
      </c>
      <c r="B3" s="4">
        <v>36.71</v>
      </c>
      <c r="C3" s="4">
        <v>23.86</v>
      </c>
      <c r="D3" s="4">
        <v>9.02</v>
      </c>
      <c r="E3" s="4">
        <v>0</v>
      </c>
      <c r="F3" s="4">
        <v>5.45E-2</v>
      </c>
      <c r="G3" s="4">
        <v>15.67</v>
      </c>
      <c r="H3" s="4">
        <v>0.64559999999999995</v>
      </c>
      <c r="I3" s="4">
        <v>0</v>
      </c>
      <c r="J3" s="4">
        <v>0</v>
      </c>
      <c r="K3" s="4">
        <v>8.31</v>
      </c>
      <c r="L3" s="4">
        <v>2.59</v>
      </c>
      <c r="M3" s="4">
        <v>96.860100000000003</v>
      </c>
      <c r="N3" s="1"/>
      <c r="O3" s="7">
        <v>5.6198175062228444</v>
      </c>
      <c r="P3" s="7">
        <v>3.0542980802776833</v>
      </c>
      <c r="Q3" s="7">
        <v>1.7613813059842383</v>
      </c>
      <c r="R3" s="7">
        <v>8.370282000412467E-2</v>
      </c>
      <c r="S3" s="7">
        <v>1.617494000065911E-2</v>
      </c>
      <c r="T3" s="7">
        <v>2.8270723151090276</v>
      </c>
      <c r="U3" s="7">
        <v>0</v>
      </c>
      <c r="V3" s="7">
        <v>0.29821498341707581</v>
      </c>
      <c r="W3" s="7">
        <v>1.8965475247823611</v>
      </c>
      <c r="X3" s="7">
        <v>15.557209475798015</v>
      </c>
      <c r="Y3" s="1">
        <f>P3/W3</f>
        <v>1.6104516445630226</v>
      </c>
      <c r="Z3" s="1"/>
      <c r="AA3" s="1"/>
    </row>
    <row r="4" spans="1:27" x14ac:dyDescent="0.3">
      <c r="A4">
        <v>312</v>
      </c>
      <c r="B4" s="4">
        <v>36.33</v>
      </c>
      <c r="C4" s="4">
        <v>23.47</v>
      </c>
      <c r="D4" s="4">
        <v>9.1199999999999992</v>
      </c>
      <c r="E4" s="4">
        <v>2.0500000000000001E-2</v>
      </c>
      <c r="F4" s="4">
        <v>9.6100000000000005E-2</v>
      </c>
      <c r="G4" s="4">
        <v>15.24</v>
      </c>
      <c r="H4" s="4">
        <v>0.56010000000000004</v>
      </c>
      <c r="I4" s="4">
        <v>0</v>
      </c>
      <c r="J4" s="4">
        <v>7.6E-3</v>
      </c>
      <c r="K4" s="4">
        <v>8.7100000000000009</v>
      </c>
      <c r="L4" s="4">
        <v>2.21</v>
      </c>
      <c r="M4" s="4">
        <v>95.764399999999995</v>
      </c>
      <c r="N4" s="1"/>
      <c r="O4" s="7">
        <v>5.6317862085754129</v>
      </c>
      <c r="P4" s="7">
        <v>3.0422647346747134</v>
      </c>
      <c r="Q4" s="7">
        <v>1.8033690723395077</v>
      </c>
      <c r="R4" s="7">
        <v>7.3533472381462683E-2</v>
      </c>
      <c r="S4" s="7">
        <v>2.8881018020177132E-2</v>
      </c>
      <c r="T4" s="7">
        <v>2.7841704641689291</v>
      </c>
      <c r="U4" s="7">
        <v>0</v>
      </c>
      <c r="V4" s="7">
        <v>0.25767062066357721</v>
      </c>
      <c r="W4" s="7">
        <v>2.0129073930326067</v>
      </c>
      <c r="X4" s="7">
        <v>15.634582983856387</v>
      </c>
      <c r="Y4" s="1">
        <f t="shared" ref="Y4:Y6" si="0">P4/W4</f>
        <v>1.5113783898877222</v>
      </c>
      <c r="Z4" s="1"/>
      <c r="AA4" s="1"/>
    </row>
    <row r="5" spans="1:27" x14ac:dyDescent="0.3">
      <c r="A5">
        <v>322</v>
      </c>
      <c r="B5" s="4">
        <v>35.56</v>
      </c>
      <c r="C5" s="4">
        <v>24.66</v>
      </c>
      <c r="D5" s="4">
        <v>7.47</v>
      </c>
      <c r="E5" s="4">
        <v>0</v>
      </c>
      <c r="F5" s="4">
        <v>2.8299999999999999E-2</v>
      </c>
      <c r="G5" s="4">
        <v>15.03</v>
      </c>
      <c r="H5" s="4">
        <v>0.52780000000000005</v>
      </c>
      <c r="I5" s="4">
        <v>0</v>
      </c>
      <c r="J5" s="4">
        <v>1.9199999999999998E-2</v>
      </c>
      <c r="K5" s="4">
        <v>9.68</v>
      </c>
      <c r="L5" s="4">
        <v>1.6576</v>
      </c>
      <c r="M5" s="4">
        <v>94.632999999999996</v>
      </c>
      <c r="N5" s="1"/>
      <c r="O5" s="7">
        <v>5.5691843798388492</v>
      </c>
      <c r="P5" s="7">
        <v>3.2294314314654198</v>
      </c>
      <c r="Q5" s="7">
        <v>1.4923114210420136</v>
      </c>
      <c r="R5" s="7">
        <v>7.0006436221388552E-2</v>
      </c>
      <c r="S5" s="7">
        <v>8.5926006378942953E-3</v>
      </c>
      <c r="T5" s="7">
        <v>2.7740795928689654</v>
      </c>
      <c r="U5" s="7">
        <v>0</v>
      </c>
      <c r="V5" s="7">
        <v>0.19525467901074553</v>
      </c>
      <c r="W5" s="7">
        <v>2.2601126144705979</v>
      </c>
      <c r="X5" s="7">
        <v>15.598973155555877</v>
      </c>
      <c r="Y5" s="1">
        <f t="shared" si="0"/>
        <v>1.4288807605376215</v>
      </c>
      <c r="Z5" s="1"/>
      <c r="AA5" s="1"/>
    </row>
    <row r="6" spans="1:27" x14ac:dyDescent="0.3">
      <c r="A6">
        <v>324</v>
      </c>
      <c r="B6" s="4">
        <v>32.159999999999997</v>
      </c>
      <c r="C6" s="4">
        <v>22.8</v>
      </c>
      <c r="D6" s="4">
        <v>5.51</v>
      </c>
      <c r="E6" s="4">
        <v>6.9999999999999999E-4</v>
      </c>
      <c r="F6" s="4">
        <v>0.1158</v>
      </c>
      <c r="G6" s="4">
        <v>15.05</v>
      </c>
      <c r="H6" s="4">
        <v>0.51829999999999998</v>
      </c>
      <c r="I6" s="4">
        <v>6.5600000000000006E-2</v>
      </c>
      <c r="J6" s="4">
        <v>0</v>
      </c>
      <c r="K6" s="4">
        <v>10.039999999999999</v>
      </c>
      <c r="L6" s="4">
        <v>1.0807</v>
      </c>
      <c r="M6" s="4">
        <v>87.341200000000001</v>
      </c>
      <c r="N6" s="1"/>
      <c r="O6" s="7">
        <v>5.4125298498243239</v>
      </c>
      <c r="P6" s="7">
        <v>3.2086493805354555</v>
      </c>
      <c r="Q6" s="7">
        <v>1.1828914157382697</v>
      </c>
      <c r="R6" s="7">
        <v>7.387614297044956E-2</v>
      </c>
      <c r="S6" s="7">
        <v>3.7783411790182055E-2</v>
      </c>
      <c r="T6" s="7">
        <v>2.9850448256038322</v>
      </c>
      <c r="U6" s="7">
        <v>1.1827964784205988E-2</v>
      </c>
      <c r="V6" s="7">
        <v>0.13679848371866149</v>
      </c>
      <c r="W6" s="7">
        <v>2.5190851924539457</v>
      </c>
      <c r="X6" s="7">
        <v>15.568486667419329</v>
      </c>
      <c r="Y6" s="1">
        <f t="shared" si="0"/>
        <v>1.2737359538879971</v>
      </c>
      <c r="Z6" s="1"/>
      <c r="AA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0C11B-C7DD-4E07-8105-9C0C110775FE}">
  <dimension ref="A1:AU1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13" width="8.88671875" style="3"/>
    <col min="15" max="44" width="8.88671875" style="3"/>
  </cols>
  <sheetData>
    <row r="1" spans="1:47" x14ac:dyDescent="0.3">
      <c r="O1" s="6" t="s">
        <v>65</v>
      </c>
    </row>
    <row r="2" spans="1:47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5" t="s">
        <v>32</v>
      </c>
      <c r="P2" s="3" t="s">
        <v>33</v>
      </c>
      <c r="Q2" s="5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 t="s">
        <v>41</v>
      </c>
      <c r="Y2" s="3" t="s">
        <v>42</v>
      </c>
      <c r="Z2" s="3" t="s">
        <v>43</v>
      </c>
      <c r="AA2" s="3" t="s">
        <v>44</v>
      </c>
      <c r="AB2" s="3" t="s">
        <v>45</v>
      </c>
      <c r="AC2" s="3" t="s">
        <v>46</v>
      </c>
      <c r="AD2" s="3" t="s">
        <v>47</v>
      </c>
      <c r="AE2" s="3" t="s">
        <v>48</v>
      </c>
      <c r="AF2" s="3" t="s">
        <v>49</v>
      </c>
      <c r="AG2" s="3" t="s">
        <v>50</v>
      </c>
      <c r="AH2" s="3" t="s">
        <v>51</v>
      </c>
      <c r="AI2" s="3" t="s">
        <v>52</v>
      </c>
      <c r="AJ2" s="3" t="s">
        <v>53</v>
      </c>
      <c r="AK2" s="3" t="s">
        <v>54</v>
      </c>
      <c r="AL2" s="3" t="s">
        <v>55</v>
      </c>
      <c r="AM2" s="3" t="s">
        <v>56</v>
      </c>
      <c r="AN2" s="3" t="s">
        <v>57</v>
      </c>
      <c r="AO2" s="3" t="s">
        <v>58</v>
      </c>
      <c r="AP2" s="3" t="s">
        <v>59</v>
      </c>
      <c r="AQ2" s="3" t="s">
        <v>60</v>
      </c>
      <c r="AR2" s="3" t="s">
        <v>29</v>
      </c>
      <c r="AS2" t="s">
        <v>30</v>
      </c>
      <c r="AT2" t="s">
        <v>31</v>
      </c>
    </row>
    <row r="3" spans="1:47" x14ac:dyDescent="0.3">
      <c r="A3">
        <v>308</v>
      </c>
      <c r="B3" s="4">
        <v>44.18</v>
      </c>
      <c r="C3" s="4">
        <v>23.03</v>
      </c>
      <c r="D3" s="4">
        <v>0.89780000000000004</v>
      </c>
      <c r="E3" s="4">
        <v>0</v>
      </c>
      <c r="F3" s="4">
        <v>1.151</v>
      </c>
      <c r="G3" s="4">
        <v>8.69</v>
      </c>
      <c r="H3" s="4">
        <v>0.88170000000000004</v>
      </c>
      <c r="I3" s="4">
        <v>11.07</v>
      </c>
      <c r="J3" s="4">
        <v>0</v>
      </c>
      <c r="K3" s="4">
        <v>7.8</v>
      </c>
      <c r="L3" s="4">
        <v>0.9597</v>
      </c>
      <c r="M3" s="4">
        <v>98.660300000000007</v>
      </c>
      <c r="N3" s="17"/>
      <c r="O3" s="7">
        <v>6.6186900082362641</v>
      </c>
      <c r="P3" s="7">
        <v>1.3813099917637359</v>
      </c>
      <c r="Q3" s="7">
        <v>0</v>
      </c>
      <c r="R3" s="7">
        <v>8</v>
      </c>
      <c r="S3" s="7">
        <v>0.15294024438995768</v>
      </c>
      <c r="T3" s="7">
        <v>0.10813684441282026</v>
      </c>
      <c r="U3" s="7">
        <v>0</v>
      </c>
      <c r="V3" s="7">
        <v>0</v>
      </c>
      <c r="W3" s="7">
        <v>0.93308286144044272</v>
      </c>
      <c r="X3" s="7">
        <v>0</v>
      </c>
      <c r="Y3" s="7">
        <v>1.7420708349778831</v>
      </c>
      <c r="Z3" s="7">
        <v>1.9519012054019607</v>
      </c>
      <c r="AA3" s="7">
        <v>0.11186800937693597</v>
      </c>
      <c r="AB3" s="7">
        <v>0</v>
      </c>
      <c r="AC3" s="7">
        <v>0</v>
      </c>
      <c r="AD3" s="7">
        <v>0</v>
      </c>
      <c r="AE3" s="7">
        <v>5</v>
      </c>
      <c r="AF3" s="7">
        <v>0</v>
      </c>
      <c r="AG3" s="7">
        <v>0</v>
      </c>
      <c r="AH3" s="7">
        <v>2.2343238370581275E-15</v>
      </c>
      <c r="AI3" s="7">
        <v>0</v>
      </c>
      <c r="AJ3" s="7">
        <v>0</v>
      </c>
      <c r="AK3" s="7">
        <v>0</v>
      </c>
      <c r="AL3" s="7">
        <v>1.7767072290756065</v>
      </c>
      <c r="AM3" s="7">
        <v>0.22329277092439126</v>
      </c>
      <c r="AN3" s="7">
        <v>2</v>
      </c>
      <c r="AO3" s="7">
        <v>0.11100232137874866</v>
      </c>
      <c r="AP3" s="7">
        <v>0.17156747015193716</v>
      </c>
      <c r="AQ3" s="7">
        <v>0.28256979153068584</v>
      </c>
      <c r="AR3" s="5" t="s">
        <v>61</v>
      </c>
      <c r="AS3" s="1" t="s">
        <v>64</v>
      </c>
      <c r="AT3" s="1" t="s">
        <v>68</v>
      </c>
      <c r="AU3" s="1"/>
    </row>
    <row r="4" spans="1:47" x14ac:dyDescent="0.3">
      <c r="A4">
        <v>309</v>
      </c>
      <c r="B4" s="4">
        <v>44.26</v>
      </c>
      <c r="C4" s="4">
        <v>22.83</v>
      </c>
      <c r="D4" s="4">
        <v>0.98370000000000002</v>
      </c>
      <c r="E4" s="4">
        <v>1.2699999999999999E-2</v>
      </c>
      <c r="F4" s="4">
        <v>1.72</v>
      </c>
      <c r="G4" s="4">
        <v>8.25</v>
      </c>
      <c r="H4" s="4">
        <v>1.0632999999999999</v>
      </c>
      <c r="I4" s="4">
        <v>10.6</v>
      </c>
      <c r="J4" s="4">
        <v>1.11E-2</v>
      </c>
      <c r="K4" s="4">
        <v>7.57</v>
      </c>
      <c r="L4" s="4">
        <v>1.98</v>
      </c>
      <c r="M4" s="4">
        <v>99.280900000000003</v>
      </c>
      <c r="N4" s="17"/>
      <c r="O4" s="7">
        <v>6.6313229411979204</v>
      </c>
      <c r="P4" s="7">
        <v>1.3686770588020796</v>
      </c>
      <c r="Q4" s="7">
        <v>0</v>
      </c>
      <c r="R4" s="7">
        <v>8</v>
      </c>
      <c r="S4" s="7">
        <v>8.8031963579380035E-2</v>
      </c>
      <c r="T4" s="7">
        <v>0.22312376352831287</v>
      </c>
      <c r="U4" s="7">
        <v>0</v>
      </c>
      <c r="V4" s="7">
        <v>1.314790786741832E-3</v>
      </c>
      <c r="W4" s="7">
        <v>0.73061060915871734</v>
      </c>
      <c r="X4" s="7">
        <v>0</v>
      </c>
      <c r="Y4" s="7">
        <v>1.690867302879379</v>
      </c>
      <c r="Z4" s="7">
        <v>2.1295988047124119</v>
      </c>
      <c r="AA4" s="7">
        <v>0.13492217153948027</v>
      </c>
      <c r="AB4" s="7">
        <v>0</v>
      </c>
      <c r="AC4" s="7">
        <v>1.5305938155769638E-3</v>
      </c>
      <c r="AD4" s="7">
        <v>0</v>
      </c>
      <c r="AE4" s="7">
        <v>5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1.7014396645196734</v>
      </c>
      <c r="AM4" s="7">
        <v>0.29856033548032657</v>
      </c>
      <c r="AN4" s="7">
        <v>2</v>
      </c>
      <c r="AO4" s="7">
        <v>0.20104326940856904</v>
      </c>
      <c r="AP4" s="7">
        <v>0.18800112883701317</v>
      </c>
      <c r="AQ4" s="7">
        <v>0.38904439824558223</v>
      </c>
      <c r="AR4" s="5" t="s">
        <v>61</v>
      </c>
      <c r="AS4" s="1" t="s">
        <v>61</v>
      </c>
      <c r="AT4" s="1" t="s">
        <v>68</v>
      </c>
      <c r="AU4" s="1"/>
    </row>
    <row r="5" spans="1:47" x14ac:dyDescent="0.3">
      <c r="A5">
        <v>310</v>
      </c>
      <c r="B5" s="4">
        <v>43.93</v>
      </c>
      <c r="C5" s="4">
        <v>22.58</v>
      </c>
      <c r="D5" s="4">
        <v>0.99409999999999998</v>
      </c>
      <c r="E5" s="4">
        <v>2.3400000000000001E-2</v>
      </c>
      <c r="F5" s="4">
        <v>1.46</v>
      </c>
      <c r="G5" s="4">
        <v>8.34</v>
      </c>
      <c r="H5" s="4">
        <v>0.90690000000000004</v>
      </c>
      <c r="I5" s="4">
        <v>11.13</v>
      </c>
      <c r="J5" s="4">
        <v>1.6999999999999999E-3</v>
      </c>
      <c r="K5" s="4">
        <v>7.65</v>
      </c>
      <c r="L5" s="4">
        <v>1.593</v>
      </c>
      <c r="M5" s="4">
        <v>98.609200000000001</v>
      </c>
      <c r="N5" s="17"/>
      <c r="O5" s="7">
        <v>6.6381940282618208</v>
      </c>
      <c r="P5" s="7">
        <v>1.3618059717381792</v>
      </c>
      <c r="Q5" s="7">
        <v>0</v>
      </c>
      <c r="R5" s="7">
        <v>8</v>
      </c>
      <c r="S5" s="7">
        <v>0.12339382979255187</v>
      </c>
      <c r="T5" s="7">
        <v>0.18104910514765615</v>
      </c>
      <c r="U5" s="7">
        <v>0</v>
      </c>
      <c r="V5" s="7">
        <v>2.0308720613397406E-4</v>
      </c>
      <c r="W5" s="7">
        <v>0.64391713759063041</v>
      </c>
      <c r="X5" s="7">
        <v>0</v>
      </c>
      <c r="Y5" s="7">
        <v>1.7233562043593331</v>
      </c>
      <c r="Z5" s="7">
        <v>2.209175204763274</v>
      </c>
      <c r="AA5" s="7">
        <v>0.11606115301683502</v>
      </c>
      <c r="AB5" s="7">
        <v>0</v>
      </c>
      <c r="AC5" s="7">
        <v>2.8442781235817208E-3</v>
      </c>
      <c r="AD5" s="7">
        <v>0</v>
      </c>
      <c r="AE5" s="7">
        <v>4.9999999999999956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1.8017968461188287</v>
      </c>
      <c r="AM5" s="7">
        <v>0.19820315388117127</v>
      </c>
      <c r="AN5" s="7">
        <v>2</v>
      </c>
      <c r="AO5" s="7">
        <v>0.22950737619534267</v>
      </c>
      <c r="AP5" s="7">
        <v>0.19161426149610922</v>
      </c>
      <c r="AQ5" s="7">
        <v>0.42112163769145189</v>
      </c>
      <c r="AR5" s="5" t="s">
        <v>61</v>
      </c>
      <c r="AS5" s="1" t="s">
        <v>61</v>
      </c>
      <c r="AT5" s="1" t="s">
        <v>68</v>
      </c>
      <c r="AU5" s="1"/>
    </row>
    <row r="6" spans="1:47" x14ac:dyDescent="0.3">
      <c r="A6">
        <v>319</v>
      </c>
      <c r="B6" s="4">
        <v>44.16</v>
      </c>
      <c r="C6" s="4">
        <v>23</v>
      </c>
      <c r="D6" s="4">
        <v>0.92300000000000004</v>
      </c>
      <c r="E6" s="4">
        <v>1.7899999999999999E-2</v>
      </c>
      <c r="F6" s="4">
        <v>1.0317000000000001</v>
      </c>
      <c r="G6" s="4">
        <v>8.64</v>
      </c>
      <c r="H6" s="4">
        <v>0.86650000000000005</v>
      </c>
      <c r="I6" s="4">
        <v>11.4</v>
      </c>
      <c r="J6" s="4">
        <v>7.7000000000000002E-3</v>
      </c>
      <c r="K6" s="4">
        <v>7.72</v>
      </c>
      <c r="L6" s="4">
        <v>1.0821000000000001</v>
      </c>
      <c r="M6" s="4">
        <v>98.849000000000004</v>
      </c>
      <c r="N6" s="17"/>
      <c r="O6" s="7">
        <v>6.6251305834850278</v>
      </c>
      <c r="P6" s="7">
        <v>1.3748694165149722</v>
      </c>
      <c r="Q6" s="7">
        <v>0</v>
      </c>
      <c r="R6" s="7">
        <v>8</v>
      </c>
      <c r="S6" s="7">
        <v>0.15272904882609262</v>
      </c>
      <c r="T6" s="7">
        <v>0.12210252441833611</v>
      </c>
      <c r="U6" s="7">
        <v>0</v>
      </c>
      <c r="V6" s="7">
        <v>9.1327381914711357E-4</v>
      </c>
      <c r="W6" s="7">
        <v>0.82056719775069409</v>
      </c>
      <c r="X6" s="7">
        <v>0</v>
      </c>
      <c r="Y6" s="7">
        <v>1.7266628945266844</v>
      </c>
      <c r="Z6" s="7">
        <v>2.0647686107608205</v>
      </c>
      <c r="AA6" s="7">
        <v>0.11009629012864827</v>
      </c>
      <c r="AB6" s="7">
        <v>0</v>
      </c>
      <c r="AC6" s="7">
        <v>2.1601597695761754E-3</v>
      </c>
      <c r="AD6" s="7">
        <v>0</v>
      </c>
      <c r="AE6" s="7">
        <v>5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1.1418817280617333E-15</v>
      </c>
      <c r="AL6" s="7">
        <v>1.8322812964349817</v>
      </c>
      <c r="AM6" s="7">
        <v>0.16771870356501717</v>
      </c>
      <c r="AN6" s="7">
        <v>2</v>
      </c>
      <c r="AO6" s="7">
        <v>0.13235445961403014</v>
      </c>
      <c r="AP6" s="7">
        <v>0.176634728835736</v>
      </c>
      <c r="AQ6" s="7">
        <v>0.30898918844976614</v>
      </c>
      <c r="AR6" s="5" t="s">
        <v>61</v>
      </c>
      <c r="AS6" s="1" t="s">
        <v>64</v>
      </c>
      <c r="AT6" s="1" t="s">
        <v>68</v>
      </c>
      <c r="AU6" s="1"/>
    </row>
    <row r="7" spans="1:47" x14ac:dyDescent="0.3">
      <c r="A7">
        <v>320</v>
      </c>
      <c r="B7" s="4">
        <v>44.03</v>
      </c>
      <c r="C7" s="4">
        <v>22.61</v>
      </c>
      <c r="D7" s="4">
        <v>0.96040000000000003</v>
      </c>
      <c r="E7" s="4">
        <v>6.9999999999999999E-4</v>
      </c>
      <c r="F7" s="4">
        <v>1.52</v>
      </c>
      <c r="G7" s="4">
        <v>8.18</v>
      </c>
      <c r="H7" s="4">
        <v>1.0230999999999999</v>
      </c>
      <c r="I7" s="4">
        <v>10.87</v>
      </c>
      <c r="J7" s="4">
        <v>8.0000000000000004E-4</v>
      </c>
      <c r="K7" s="4">
        <v>7.52</v>
      </c>
      <c r="L7" s="4">
        <v>1.4045000000000001</v>
      </c>
      <c r="M7" s="4">
        <v>98.119600000000005</v>
      </c>
      <c r="N7" s="17"/>
      <c r="O7" s="7">
        <v>6.6781150225291066</v>
      </c>
      <c r="P7" s="7">
        <v>1.3218849774708934</v>
      </c>
      <c r="Q7" s="7">
        <v>0</v>
      </c>
      <c r="R7" s="7">
        <v>8</v>
      </c>
      <c r="S7" s="7">
        <v>0.14025383651405621</v>
      </c>
      <c r="T7" s="7">
        <v>0.1602207723214561</v>
      </c>
      <c r="U7" s="7">
        <v>0</v>
      </c>
      <c r="V7" s="7">
        <v>9.5926831805724874E-5</v>
      </c>
      <c r="W7" s="7">
        <v>0.6852753569995319</v>
      </c>
      <c r="X7" s="7">
        <v>0</v>
      </c>
      <c r="Y7" s="7">
        <v>1.700387595059925</v>
      </c>
      <c r="Z7" s="7">
        <v>2.1822609369000814</v>
      </c>
      <c r="AA7" s="7">
        <v>0.13142017284756694</v>
      </c>
      <c r="AB7" s="7">
        <v>0</v>
      </c>
      <c r="AC7" s="7">
        <v>8.5402525574930439E-5</v>
      </c>
      <c r="AD7" s="7">
        <v>0</v>
      </c>
      <c r="AE7" s="7">
        <v>4.9999999999999982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1.766268292351034</v>
      </c>
      <c r="AM7" s="7">
        <v>0.233731707648966</v>
      </c>
      <c r="AN7" s="7">
        <v>2</v>
      </c>
      <c r="AO7" s="7">
        <v>0.21321644362062159</v>
      </c>
      <c r="AP7" s="7">
        <v>0.18580884245186438</v>
      </c>
      <c r="AQ7" s="7">
        <v>0.399025286072486</v>
      </c>
      <c r="AR7" s="5" t="s">
        <v>61</v>
      </c>
      <c r="AS7" s="1" t="s">
        <v>61</v>
      </c>
      <c r="AT7" s="1" t="s">
        <v>68</v>
      </c>
      <c r="AU7" s="1"/>
    </row>
    <row r="8" spans="1:47" x14ac:dyDescent="0.3">
      <c r="A8">
        <v>321</v>
      </c>
      <c r="B8" s="4">
        <v>44.43</v>
      </c>
      <c r="C8" s="4">
        <v>22.63</v>
      </c>
      <c r="D8" s="4">
        <v>0.86570000000000003</v>
      </c>
      <c r="E8" s="4">
        <v>1.8700000000000001E-2</v>
      </c>
      <c r="F8" s="4">
        <v>1.1035999999999999</v>
      </c>
      <c r="G8" s="4">
        <v>8.1300000000000008</v>
      </c>
      <c r="H8" s="4">
        <v>0.86729999999999996</v>
      </c>
      <c r="I8" s="4">
        <v>11.22</v>
      </c>
      <c r="J8" s="4">
        <v>1.5299999999999999E-2</v>
      </c>
      <c r="K8" s="4">
        <v>7.8</v>
      </c>
      <c r="L8" s="4">
        <v>1.2070000000000001</v>
      </c>
      <c r="M8" s="4">
        <v>98.287700000000001</v>
      </c>
      <c r="N8" s="17"/>
      <c r="O8" s="7">
        <v>6.6980944481436708</v>
      </c>
      <c r="P8" s="7">
        <v>1.3019055518563292</v>
      </c>
      <c r="Q8" s="7">
        <v>0</v>
      </c>
      <c r="R8" s="7">
        <v>8</v>
      </c>
      <c r="S8" s="7">
        <v>0.14252142966972836</v>
      </c>
      <c r="T8" s="7">
        <v>0.1368592298571866</v>
      </c>
      <c r="U8" s="7">
        <v>0</v>
      </c>
      <c r="V8" s="7">
        <v>1.8235231845113709E-3</v>
      </c>
      <c r="W8" s="7">
        <v>0.75764688558955484</v>
      </c>
      <c r="X8" s="7">
        <v>0</v>
      </c>
      <c r="Y8" s="7">
        <v>1.7530505301320896</v>
      </c>
      <c r="Z8" s="7">
        <v>2.0950961865597484</v>
      </c>
      <c r="AA8" s="7">
        <v>0.1107345232315816</v>
      </c>
      <c r="AB8" s="7">
        <v>0</v>
      </c>
      <c r="AC8" s="7">
        <v>2.2676917756001558E-3</v>
      </c>
      <c r="AD8" s="7">
        <v>0</v>
      </c>
      <c r="AE8" s="7">
        <v>5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2.6411164921746888E-16</v>
      </c>
      <c r="AL8" s="7">
        <v>1.8121315840184955</v>
      </c>
      <c r="AM8" s="7">
        <v>0.18786841598150428</v>
      </c>
      <c r="AN8" s="7">
        <v>2</v>
      </c>
      <c r="AO8" s="7">
        <v>0.13468005942274969</v>
      </c>
      <c r="AP8" s="7">
        <v>0.16647590644726057</v>
      </c>
      <c r="AQ8" s="7">
        <v>0.30115596587001026</v>
      </c>
      <c r="AR8" s="5" t="s">
        <v>61</v>
      </c>
      <c r="AS8" s="1" t="s">
        <v>64</v>
      </c>
      <c r="AT8" s="1" t="s">
        <v>68</v>
      </c>
      <c r="AU8" s="1"/>
    </row>
    <row r="9" spans="1:47" x14ac:dyDescent="0.3">
      <c r="A9">
        <v>325</v>
      </c>
      <c r="B9" s="4">
        <v>44.43</v>
      </c>
      <c r="C9" s="4">
        <v>22.57</v>
      </c>
      <c r="D9" s="4">
        <v>0.90149999999999997</v>
      </c>
      <c r="E9" s="4">
        <v>4.0000000000000001E-3</v>
      </c>
      <c r="F9" s="4">
        <v>0.99</v>
      </c>
      <c r="G9" s="4">
        <v>8.43</v>
      </c>
      <c r="H9" s="4">
        <v>0.88639999999999997</v>
      </c>
      <c r="I9" s="4">
        <v>11.07</v>
      </c>
      <c r="J9" s="4">
        <v>0</v>
      </c>
      <c r="K9" s="4">
        <v>7.63</v>
      </c>
      <c r="L9" s="4">
        <v>1.0900000000000001</v>
      </c>
      <c r="M9" s="4">
        <v>98.001900000000006</v>
      </c>
      <c r="N9" s="17"/>
      <c r="O9" s="7">
        <v>6.7016541272654155</v>
      </c>
      <c r="P9" s="7">
        <v>1.2983458727345845</v>
      </c>
      <c r="Q9" s="7">
        <v>0</v>
      </c>
      <c r="R9" s="7">
        <v>8</v>
      </c>
      <c r="S9" s="7">
        <v>0.20017695917227374</v>
      </c>
      <c r="T9" s="7">
        <v>0.12365852519581075</v>
      </c>
      <c r="U9" s="7">
        <v>0</v>
      </c>
      <c r="V9" s="7">
        <v>0</v>
      </c>
      <c r="W9" s="7">
        <v>0.7959184885838182</v>
      </c>
      <c r="X9" s="7">
        <v>0</v>
      </c>
      <c r="Y9" s="7">
        <v>1.7157543659674823</v>
      </c>
      <c r="Z9" s="7">
        <v>2.0507730303670484</v>
      </c>
      <c r="AA9" s="7">
        <v>0.11323330516649688</v>
      </c>
      <c r="AB9" s="7">
        <v>0</v>
      </c>
      <c r="AC9" s="7">
        <v>4.8532554706936007E-4</v>
      </c>
      <c r="AD9" s="7">
        <v>0</v>
      </c>
      <c r="AE9" s="7">
        <v>4.9999999999999991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1.788855401990274</v>
      </c>
      <c r="AM9" s="7">
        <v>0.21114459800972596</v>
      </c>
      <c r="AN9" s="7">
        <v>2</v>
      </c>
      <c r="AO9" s="7">
        <v>7.8355849388663801E-2</v>
      </c>
      <c r="AP9" s="7">
        <v>0.1734524524799117</v>
      </c>
      <c r="AQ9" s="7">
        <v>0.2518083018685755</v>
      </c>
      <c r="AR9" s="5" t="s">
        <v>61</v>
      </c>
      <c r="AS9" s="1" t="s">
        <v>64</v>
      </c>
      <c r="AT9" s="1" t="s">
        <v>68</v>
      </c>
      <c r="AU9" s="1"/>
    </row>
    <row r="10" spans="1:47" x14ac:dyDescent="0.3">
      <c r="A10">
        <v>326</v>
      </c>
      <c r="B10" s="4">
        <v>43.8</v>
      </c>
      <c r="C10" s="4">
        <v>21.96</v>
      </c>
      <c r="D10" s="4">
        <v>0.99880000000000002</v>
      </c>
      <c r="E10" s="4">
        <v>6.9999999999999999E-4</v>
      </c>
      <c r="F10" s="4">
        <v>1.56</v>
      </c>
      <c r="G10" s="4">
        <v>7.79</v>
      </c>
      <c r="H10" s="4">
        <v>0.96550000000000002</v>
      </c>
      <c r="I10" s="4">
        <v>10.96</v>
      </c>
      <c r="J10" s="4">
        <v>9.2999999999999992E-3</v>
      </c>
      <c r="K10" s="4">
        <v>7.67</v>
      </c>
      <c r="L10" s="4">
        <v>1.85</v>
      </c>
      <c r="M10" s="4">
        <v>97.564300000000003</v>
      </c>
      <c r="N10" s="17"/>
      <c r="O10" s="7">
        <v>6.6992326656020298</v>
      </c>
      <c r="P10" s="7">
        <v>1.3007673343979702</v>
      </c>
      <c r="Q10" s="7">
        <v>0</v>
      </c>
      <c r="R10" s="7">
        <v>8</v>
      </c>
      <c r="S10" s="7">
        <v>0.10339882159282565</v>
      </c>
      <c r="T10" s="7">
        <v>0.21282103300965557</v>
      </c>
      <c r="U10" s="7">
        <v>0</v>
      </c>
      <c r="V10" s="7">
        <v>1.1245500880132221E-3</v>
      </c>
      <c r="W10" s="7">
        <v>0.51543865802699751</v>
      </c>
      <c r="X10" s="7">
        <v>0</v>
      </c>
      <c r="Y10" s="7">
        <v>1.7489250268384762</v>
      </c>
      <c r="Z10" s="7">
        <v>2.2931390079450988</v>
      </c>
      <c r="AA10" s="7">
        <v>0.12506678003323171</v>
      </c>
      <c r="AB10" s="7">
        <v>0</v>
      </c>
      <c r="AC10" s="7">
        <v>8.6122465699796271E-5</v>
      </c>
      <c r="AD10" s="7">
        <v>0</v>
      </c>
      <c r="AE10" s="7">
        <v>4.9999999999999982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1.7959052658388763</v>
      </c>
      <c r="AM10" s="7">
        <v>0.20409473416112367</v>
      </c>
      <c r="AN10" s="7">
        <v>2</v>
      </c>
      <c r="AO10" s="7">
        <v>0.25848211839332913</v>
      </c>
      <c r="AP10" s="7">
        <v>0.1948670906509567</v>
      </c>
      <c r="AQ10" s="7">
        <v>0.45334920904428583</v>
      </c>
      <c r="AR10" s="5" t="s">
        <v>61</v>
      </c>
      <c r="AS10" s="1" t="s">
        <v>61</v>
      </c>
      <c r="AT10" s="1" t="s">
        <v>68</v>
      </c>
      <c r="AU10" s="1"/>
    </row>
    <row r="11" spans="1:47" x14ac:dyDescent="0.3">
      <c r="A11">
        <v>327</v>
      </c>
      <c r="B11" s="4">
        <v>43.58</v>
      </c>
      <c r="C11" s="4">
        <v>22.4</v>
      </c>
      <c r="D11" s="4">
        <v>0.99970000000000003</v>
      </c>
      <c r="E11" s="4">
        <v>0</v>
      </c>
      <c r="F11" s="4">
        <v>1.6</v>
      </c>
      <c r="G11" s="4">
        <v>7.63</v>
      </c>
      <c r="H11" s="4">
        <v>1.0726</v>
      </c>
      <c r="I11" s="4">
        <v>10.67</v>
      </c>
      <c r="J11" s="4">
        <v>0</v>
      </c>
      <c r="K11" s="4">
        <v>7.75</v>
      </c>
      <c r="L11" s="4">
        <v>1.87</v>
      </c>
      <c r="M11" s="4">
        <v>97.572400000000002</v>
      </c>
      <c r="N11" s="17"/>
      <c r="O11" s="7">
        <v>6.6517737176759137</v>
      </c>
      <c r="P11" s="7">
        <v>1.3482262823240863</v>
      </c>
      <c r="Q11" s="7">
        <v>0</v>
      </c>
      <c r="R11" s="7">
        <v>8</v>
      </c>
      <c r="S11" s="7">
        <v>2.4250074442311531E-2</v>
      </c>
      <c r="T11" s="7">
        <v>0.21467610906705462</v>
      </c>
      <c r="U11" s="7">
        <v>0</v>
      </c>
      <c r="V11" s="7">
        <v>0</v>
      </c>
      <c r="W11" s="7">
        <v>0.72519531898994971</v>
      </c>
      <c r="X11" s="7">
        <v>0</v>
      </c>
      <c r="Y11" s="7">
        <v>1.7635055113406333</v>
      </c>
      <c r="Z11" s="7">
        <v>2.1337207834589988</v>
      </c>
      <c r="AA11" s="7">
        <v>0.13865220270105194</v>
      </c>
      <c r="AB11" s="7">
        <v>0</v>
      </c>
      <c r="AC11" s="7">
        <v>0</v>
      </c>
      <c r="AD11" s="7">
        <v>0</v>
      </c>
      <c r="AE11" s="7">
        <v>5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1.7447635483456436</v>
      </c>
      <c r="AM11" s="7">
        <v>0.25523645165435638</v>
      </c>
      <c r="AN11" s="7">
        <v>2</v>
      </c>
      <c r="AO11" s="7">
        <v>0.21821840005116377</v>
      </c>
      <c r="AP11" s="7">
        <v>0.19463859002916351</v>
      </c>
      <c r="AQ11" s="7">
        <v>0.41285699008032728</v>
      </c>
      <c r="AR11" s="5" t="s">
        <v>61</v>
      </c>
      <c r="AS11" s="1" t="s">
        <v>61</v>
      </c>
      <c r="AT11" s="1" t="s">
        <v>68</v>
      </c>
      <c r="AU11" s="1"/>
    </row>
    <row r="12" spans="1:47" x14ac:dyDescent="0.3">
      <c r="A12">
        <v>334</v>
      </c>
      <c r="B12" s="4">
        <v>44.35</v>
      </c>
      <c r="C12" s="4">
        <v>22.17</v>
      </c>
      <c r="D12" s="4">
        <v>0.83799999999999997</v>
      </c>
      <c r="E12" s="4">
        <v>4.0000000000000001E-3</v>
      </c>
      <c r="F12" s="4">
        <v>1.2375</v>
      </c>
      <c r="G12" s="4">
        <v>8.5399999999999991</v>
      </c>
      <c r="H12" s="4">
        <v>0.92169999999999996</v>
      </c>
      <c r="I12" s="4">
        <v>11.12</v>
      </c>
      <c r="J12" s="4">
        <v>0</v>
      </c>
      <c r="K12" s="4">
        <v>7.96</v>
      </c>
      <c r="L12" s="4">
        <v>0.7964</v>
      </c>
      <c r="M12" s="4">
        <v>97.937700000000007</v>
      </c>
      <c r="N12" s="17"/>
      <c r="O12" s="7">
        <v>6.6883299028305663</v>
      </c>
      <c r="P12" s="7">
        <v>1.3116700971694337</v>
      </c>
      <c r="Q12" s="7">
        <v>0</v>
      </c>
      <c r="R12" s="7">
        <v>8</v>
      </c>
      <c r="S12" s="7">
        <v>0.2061210870295096</v>
      </c>
      <c r="T12" s="7">
        <v>9.0333155582196567E-2</v>
      </c>
      <c r="U12" s="7">
        <v>0</v>
      </c>
      <c r="V12" s="7">
        <v>0</v>
      </c>
      <c r="W12" s="7">
        <v>0.79445941414001953</v>
      </c>
      <c r="X12" s="7">
        <v>0</v>
      </c>
      <c r="Y12" s="7">
        <v>1.789624876601364</v>
      </c>
      <c r="Z12" s="7">
        <v>2.0012556532364689</v>
      </c>
      <c r="AA12" s="7">
        <v>0.11772057908156539</v>
      </c>
      <c r="AB12" s="7">
        <v>0</v>
      </c>
      <c r="AC12" s="7">
        <v>4.8523432887449011E-4</v>
      </c>
      <c r="AD12" s="7">
        <v>0</v>
      </c>
      <c r="AE12" s="7">
        <v>4.9999999999999991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1.7965974077337221</v>
      </c>
      <c r="AM12" s="7">
        <v>0.20340259226627788</v>
      </c>
      <c r="AN12" s="7">
        <v>2</v>
      </c>
      <c r="AO12" s="7">
        <v>0.15840495153211787</v>
      </c>
      <c r="AP12" s="7">
        <v>0.16120447662317772</v>
      </c>
      <c r="AQ12" s="7">
        <v>0.31960942815529558</v>
      </c>
      <c r="AR12" s="5" t="s">
        <v>61</v>
      </c>
      <c r="AS12" s="1" t="s">
        <v>64</v>
      </c>
      <c r="AT12" s="1" t="s">
        <v>68</v>
      </c>
      <c r="AU12" s="1"/>
    </row>
    <row r="13" spans="1:47" x14ac:dyDescent="0.3">
      <c r="A13">
        <v>337</v>
      </c>
      <c r="B13" s="4">
        <v>43.88</v>
      </c>
      <c r="C13" s="4">
        <v>23.21</v>
      </c>
      <c r="D13" s="4">
        <v>0.94730000000000003</v>
      </c>
      <c r="E13" s="4">
        <v>0</v>
      </c>
      <c r="F13" s="4">
        <v>1.1177999999999999</v>
      </c>
      <c r="G13" s="4">
        <v>8.93</v>
      </c>
      <c r="H13" s="4">
        <v>1.0185</v>
      </c>
      <c r="I13" s="4">
        <v>11.22</v>
      </c>
      <c r="J13" s="4">
        <v>1.6999999999999999E-3</v>
      </c>
      <c r="K13" s="4">
        <v>7.63</v>
      </c>
      <c r="L13" s="4">
        <v>0.60299999999999998</v>
      </c>
      <c r="M13" s="4">
        <v>98.558300000000003</v>
      </c>
      <c r="N13" s="17"/>
      <c r="O13" s="7">
        <v>6.594353364606917</v>
      </c>
      <c r="P13" s="7">
        <v>1.405646635393083</v>
      </c>
      <c r="Q13" s="7">
        <v>0</v>
      </c>
      <c r="R13" s="7">
        <v>8</v>
      </c>
      <c r="S13" s="7">
        <v>0.17591873923506229</v>
      </c>
      <c r="T13" s="7">
        <v>6.8157676446810964E-2</v>
      </c>
      <c r="U13" s="7">
        <v>0</v>
      </c>
      <c r="V13" s="7">
        <v>2.019758398343423E-4</v>
      </c>
      <c r="W13" s="7">
        <v>0.95250745623810895</v>
      </c>
      <c r="X13" s="7">
        <v>0</v>
      </c>
      <c r="Y13" s="7">
        <v>1.7094445281688624</v>
      </c>
      <c r="Z13" s="7">
        <v>1.9641396692109372</v>
      </c>
      <c r="AA13" s="7">
        <v>0.12962995486038409</v>
      </c>
      <c r="AB13" s="7">
        <v>0</v>
      </c>
      <c r="AC13" s="7">
        <v>0</v>
      </c>
      <c r="AD13" s="7">
        <v>0</v>
      </c>
      <c r="AE13" s="7">
        <v>5</v>
      </c>
      <c r="AF13" s="7">
        <v>0</v>
      </c>
      <c r="AG13" s="7">
        <v>0</v>
      </c>
      <c r="AH13" s="7">
        <v>1.2212453270876722E-15</v>
      </c>
      <c r="AI13" s="7">
        <v>0</v>
      </c>
      <c r="AJ13" s="7">
        <v>0</v>
      </c>
      <c r="AK13" s="7">
        <v>0</v>
      </c>
      <c r="AL13" s="7">
        <v>1.8064268198678959</v>
      </c>
      <c r="AM13" s="7">
        <v>0.19357318013210278</v>
      </c>
      <c r="AN13" s="7">
        <v>2</v>
      </c>
      <c r="AO13" s="7">
        <v>0.13209704144430867</v>
      </c>
      <c r="AP13" s="7">
        <v>0.18159427419932728</v>
      </c>
      <c r="AQ13" s="7">
        <v>0.31369131564363595</v>
      </c>
      <c r="AR13" s="5" t="s">
        <v>61</v>
      </c>
      <c r="AS13" s="1" t="s">
        <v>64</v>
      </c>
      <c r="AT13" s="1" t="s">
        <v>68</v>
      </c>
      <c r="AU1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D4EE-C72B-4141-AABE-AA73D55FCF18}">
  <dimension ref="A1:BW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13" width="8.88671875" style="3"/>
    <col min="15" max="24" width="8.88671875" style="3"/>
  </cols>
  <sheetData>
    <row r="1" spans="1:75" x14ac:dyDescent="0.3">
      <c r="O1" s="6" t="s">
        <v>66</v>
      </c>
      <c r="Y1" s="3"/>
      <c r="Z1" s="3"/>
      <c r="AA1" s="3"/>
      <c r="AB1" s="3"/>
    </row>
    <row r="2" spans="1:75" s="8" customFormat="1" x14ac:dyDescent="0.3">
      <c r="A2" s="8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/>
      <c r="Z2" s="5" t="s">
        <v>16</v>
      </c>
      <c r="AA2" s="3" t="s">
        <v>17</v>
      </c>
      <c r="AB2" s="5" t="s">
        <v>18</v>
      </c>
      <c r="BU2" s="9"/>
      <c r="BW2" s="9"/>
    </row>
    <row r="3" spans="1:75" s="8" customFormat="1" x14ac:dyDescent="0.3">
      <c r="A3" s="8">
        <v>313</v>
      </c>
      <c r="B3" s="12">
        <v>64.989999999999995</v>
      </c>
      <c r="C3" s="12">
        <v>5.3100000000000001E-2</v>
      </c>
      <c r="D3" s="12">
        <v>15.23</v>
      </c>
      <c r="E3" s="12">
        <v>0</v>
      </c>
      <c r="F3" s="12">
        <v>0.60460000000000003</v>
      </c>
      <c r="G3" s="12">
        <v>18.45</v>
      </c>
      <c r="H3" s="12">
        <v>1.7600000000000001E-2</v>
      </c>
      <c r="I3" s="12">
        <v>0</v>
      </c>
      <c r="J3" s="12">
        <v>0</v>
      </c>
      <c r="K3" s="12">
        <v>0</v>
      </c>
      <c r="L3" s="12">
        <v>0</v>
      </c>
      <c r="M3" s="12">
        <v>99.345399999999998</v>
      </c>
      <c r="N3" s="9"/>
      <c r="O3" s="15">
        <v>3.0061177592233044</v>
      </c>
      <c r="P3" s="15">
        <v>2.0537951546373825E-3</v>
      </c>
      <c r="Q3" s="15">
        <v>0.89860405185840886</v>
      </c>
      <c r="R3" s="15">
        <v>6.8946283370107427E-4</v>
      </c>
      <c r="S3" s="15">
        <v>5.4217057414776761E-2</v>
      </c>
      <c r="T3" s="15">
        <v>1.0057404459523067</v>
      </c>
      <c r="U3" s="15">
        <v>0</v>
      </c>
      <c r="V3" s="15">
        <v>0</v>
      </c>
      <c r="W3" s="15">
        <v>0</v>
      </c>
      <c r="X3" s="15">
        <v>4.967422572437135</v>
      </c>
      <c r="Y3" s="9"/>
      <c r="Z3" s="16">
        <f>U3/(Q3+S3+U3)*100</f>
        <v>0</v>
      </c>
      <c r="AA3" s="16">
        <f>S3/(Q3+S3+U3)*100</f>
        <v>5.6901612366810035</v>
      </c>
      <c r="AB3" s="16">
        <f>Q3/(Q3+S3+U3)*100</f>
        <v>94.309838763318993</v>
      </c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U3" s="11"/>
      <c r="BV3" s="11"/>
      <c r="BW3" s="11"/>
    </row>
    <row r="4" spans="1:75" s="8" customFormat="1" x14ac:dyDescent="0.3">
      <c r="A4" s="8">
        <v>314</v>
      </c>
      <c r="B4" s="12">
        <v>64.83</v>
      </c>
      <c r="C4" s="12">
        <v>7.17E-2</v>
      </c>
      <c r="D4" s="12">
        <v>15.03</v>
      </c>
      <c r="E4" s="12">
        <v>1.43E-2</v>
      </c>
      <c r="F4" s="12">
        <v>0.4914</v>
      </c>
      <c r="G4" s="12">
        <v>18.489999999999998</v>
      </c>
      <c r="H4" s="12">
        <v>2.7699999999999999E-2</v>
      </c>
      <c r="I4" s="12">
        <v>4.1000000000000003E-3</v>
      </c>
      <c r="J4" s="12">
        <v>0</v>
      </c>
      <c r="K4" s="12">
        <v>0</v>
      </c>
      <c r="L4" s="12">
        <v>3.6299999999999999E-2</v>
      </c>
      <c r="M4" s="12">
        <v>98.995599999999996</v>
      </c>
      <c r="N4" s="9"/>
      <c r="O4" s="15">
        <v>3.0057288371893347</v>
      </c>
      <c r="P4" s="15">
        <v>2.779688200787357E-3</v>
      </c>
      <c r="Q4" s="15">
        <v>0.88887721495715843</v>
      </c>
      <c r="R4" s="15">
        <v>1.0876578166270185E-3</v>
      </c>
      <c r="S4" s="15">
        <v>4.4168970454381194E-2</v>
      </c>
      <c r="T4" s="15">
        <v>1.0102777315575142</v>
      </c>
      <c r="U4" s="15">
        <v>2.0364771999080406E-4</v>
      </c>
      <c r="V4" s="15">
        <v>1.2658209209428768E-3</v>
      </c>
      <c r="W4" s="15">
        <v>0</v>
      </c>
      <c r="X4" s="15">
        <v>4.9543895688167359</v>
      </c>
      <c r="Y4" s="9"/>
      <c r="Z4" s="16">
        <f t="shared" ref="Z4:Z8" si="0">U4/(Q4+S4+U4)*100</f>
        <v>2.182135080672469E-2</v>
      </c>
      <c r="AA4" s="16">
        <f t="shared" ref="AA4:AA8" si="1">S4/(Q4+S4+U4)*100</f>
        <v>4.7328131103084914</v>
      </c>
      <c r="AB4" s="16">
        <f t="shared" ref="AB4:AB8" si="2">Q4/(Q4+S4+U4)*100</f>
        <v>95.245365538884784</v>
      </c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U4" s="11"/>
      <c r="BV4" s="11"/>
      <c r="BW4" s="11"/>
    </row>
    <row r="5" spans="1:75" s="8" customFormat="1" x14ac:dyDescent="0.3">
      <c r="A5" s="8">
        <v>315</v>
      </c>
      <c r="B5" s="12">
        <v>65.8</v>
      </c>
      <c r="C5" s="12">
        <v>3.4700000000000002E-2</v>
      </c>
      <c r="D5" s="12">
        <v>15.25</v>
      </c>
      <c r="E5" s="12">
        <v>0</v>
      </c>
      <c r="F5" s="12">
        <v>0.44</v>
      </c>
      <c r="G5" s="12">
        <v>18.8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100.32470000000001</v>
      </c>
      <c r="N5" s="9"/>
      <c r="O5" s="15">
        <v>3.0077320001735304</v>
      </c>
      <c r="P5" s="15">
        <v>1.3263125196222656E-3</v>
      </c>
      <c r="Q5" s="15">
        <v>0.88918494995417885</v>
      </c>
      <c r="R5" s="15">
        <v>0</v>
      </c>
      <c r="S5" s="15">
        <v>3.8991888240734254E-2</v>
      </c>
      <c r="T5" s="15">
        <v>1.0127475120239071</v>
      </c>
      <c r="U5" s="15">
        <v>0</v>
      </c>
      <c r="V5" s="15">
        <v>0</v>
      </c>
      <c r="W5" s="15">
        <v>0</v>
      </c>
      <c r="X5" s="15">
        <v>4.9499826629119728</v>
      </c>
      <c r="Y5" s="9"/>
      <c r="Z5" s="16">
        <f t="shared" si="0"/>
        <v>0</v>
      </c>
      <c r="AA5" s="16">
        <f t="shared" si="1"/>
        <v>4.2009115759195579</v>
      </c>
      <c r="AB5" s="16">
        <f t="shared" si="2"/>
        <v>95.799088424080438</v>
      </c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U5" s="11"/>
      <c r="BV5" s="11"/>
      <c r="BW5" s="11"/>
    </row>
    <row r="6" spans="1:75" s="8" customFormat="1" x14ac:dyDescent="0.3">
      <c r="A6" s="8">
        <v>328</v>
      </c>
      <c r="B6" s="12">
        <v>64.33</v>
      </c>
      <c r="C6" s="12">
        <v>5.7799999999999997E-2</v>
      </c>
      <c r="D6" s="12">
        <v>15.25</v>
      </c>
      <c r="E6" s="12">
        <v>0</v>
      </c>
      <c r="F6" s="12">
        <v>0.43669999999999998</v>
      </c>
      <c r="G6" s="12">
        <v>18.399999999999999</v>
      </c>
      <c r="H6" s="12">
        <v>0.01</v>
      </c>
      <c r="I6" s="12">
        <v>1.5100000000000001E-2</v>
      </c>
      <c r="J6" s="12">
        <v>0</v>
      </c>
      <c r="K6" s="12">
        <v>0</v>
      </c>
      <c r="L6" s="12">
        <v>7.7000000000000002E-3</v>
      </c>
      <c r="M6" s="12">
        <v>98.507400000000004</v>
      </c>
      <c r="N6" s="9"/>
      <c r="O6" s="15">
        <v>3.0022020954680433</v>
      </c>
      <c r="P6" s="15">
        <v>2.2555754670020587E-3</v>
      </c>
      <c r="Q6" s="15">
        <v>0.90783146874701293</v>
      </c>
      <c r="R6" s="15">
        <v>3.952438419720596E-4</v>
      </c>
      <c r="S6" s="15">
        <v>3.9510990035126613E-2</v>
      </c>
      <c r="T6" s="15">
        <v>1.0119854961764643</v>
      </c>
      <c r="U6" s="15">
        <v>7.5496225402535378E-4</v>
      </c>
      <c r="V6" s="15">
        <v>2.7027692257277654E-4</v>
      </c>
      <c r="W6" s="15">
        <v>0</v>
      </c>
      <c r="X6" s="15">
        <v>4.965206108912219</v>
      </c>
      <c r="Y6" s="9"/>
      <c r="Z6" s="16">
        <f t="shared" si="0"/>
        <v>7.9629185490269996E-2</v>
      </c>
      <c r="AA6" s="16">
        <f t="shared" si="1"/>
        <v>4.1673976912568227</v>
      </c>
      <c r="AB6" s="16">
        <f t="shared" si="2"/>
        <v>95.7529731232529</v>
      </c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U6" s="11"/>
      <c r="BV6" s="11"/>
      <c r="BW6" s="11"/>
    </row>
    <row r="7" spans="1:75" s="8" customFormat="1" x14ac:dyDescent="0.3">
      <c r="A7" s="8">
        <v>329</v>
      </c>
      <c r="B7" s="12">
        <v>64.150000000000006</v>
      </c>
      <c r="C7" s="12">
        <v>0</v>
      </c>
      <c r="D7" s="12">
        <v>15.15</v>
      </c>
      <c r="E7" s="12">
        <v>0</v>
      </c>
      <c r="F7" s="12">
        <v>0.50370000000000004</v>
      </c>
      <c r="G7" s="12">
        <v>18.21</v>
      </c>
      <c r="H7" s="12">
        <v>0</v>
      </c>
      <c r="I7" s="12">
        <v>0</v>
      </c>
      <c r="J7" s="12">
        <v>4.5999999999999999E-3</v>
      </c>
      <c r="K7" s="12">
        <v>0</v>
      </c>
      <c r="L7" s="12">
        <v>6.8999999999999999E-3</v>
      </c>
      <c r="M7" s="12">
        <v>98.025300000000001</v>
      </c>
      <c r="N7" s="9"/>
      <c r="O7" s="15">
        <v>3.007290548982513</v>
      </c>
      <c r="P7" s="15">
        <v>0</v>
      </c>
      <c r="Q7" s="15">
        <v>0.90594196694996332</v>
      </c>
      <c r="R7" s="15">
        <v>0</v>
      </c>
      <c r="S7" s="15">
        <v>4.5778233217469294E-2</v>
      </c>
      <c r="T7" s="15">
        <v>1.0060481513818027</v>
      </c>
      <c r="U7" s="15">
        <v>0</v>
      </c>
      <c r="V7" s="15">
        <v>2.4328743927695885E-4</v>
      </c>
      <c r="W7" s="15">
        <v>0</v>
      </c>
      <c r="X7" s="15">
        <v>4.9653021879710248</v>
      </c>
      <c r="Y7" s="9"/>
      <c r="Z7" s="16">
        <f t="shared" si="0"/>
        <v>0</v>
      </c>
      <c r="AA7" s="16">
        <f t="shared" si="1"/>
        <v>4.8100516527247921</v>
      </c>
      <c r="AB7" s="16">
        <f t="shared" si="2"/>
        <v>95.189948347275205</v>
      </c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U7" s="11"/>
      <c r="BV7" s="11"/>
      <c r="BW7" s="11"/>
    </row>
    <row r="8" spans="1:75" s="8" customFormat="1" x14ac:dyDescent="0.3">
      <c r="A8" s="8">
        <v>330</v>
      </c>
      <c r="B8" s="12">
        <v>64.459999999999994</v>
      </c>
      <c r="C8" s="12">
        <v>5.7799999999999997E-2</v>
      </c>
      <c r="D8" s="12">
        <v>15.29</v>
      </c>
      <c r="E8" s="12">
        <v>2.1700000000000001E-2</v>
      </c>
      <c r="F8" s="12">
        <v>0.3533</v>
      </c>
      <c r="G8" s="12">
        <v>18.510000000000002</v>
      </c>
      <c r="H8" s="12">
        <v>7.4999999999999997E-3</v>
      </c>
      <c r="I8" s="12">
        <v>0</v>
      </c>
      <c r="J8" s="12">
        <v>3.7000000000000002E-3</v>
      </c>
      <c r="K8" s="12">
        <v>0</v>
      </c>
      <c r="L8" s="12">
        <v>0</v>
      </c>
      <c r="M8" s="12">
        <v>98.704099999999997</v>
      </c>
      <c r="N8" s="9"/>
      <c r="O8" s="15">
        <v>3.001803091363668</v>
      </c>
      <c r="P8" s="15">
        <v>2.2507273548491966E-3</v>
      </c>
      <c r="Q8" s="15">
        <v>0.90825626371705526</v>
      </c>
      <c r="R8" s="15">
        <v>2.9579573150280533E-4</v>
      </c>
      <c r="S8" s="15">
        <v>3.1896562718379796E-2</v>
      </c>
      <c r="T8" s="15">
        <v>1.0158472539790633</v>
      </c>
      <c r="U8" s="15">
        <v>0</v>
      </c>
      <c r="V8" s="15">
        <v>0</v>
      </c>
      <c r="W8" s="15">
        <v>0</v>
      </c>
      <c r="X8" s="15">
        <v>4.9603496948645187</v>
      </c>
      <c r="Y8" s="9"/>
      <c r="Z8" s="16">
        <f t="shared" si="0"/>
        <v>0</v>
      </c>
      <c r="AA8" s="16">
        <f t="shared" si="1"/>
        <v>3.3926997634325886</v>
      </c>
      <c r="AB8" s="16">
        <f t="shared" si="2"/>
        <v>96.607300236567411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U8" s="11"/>
      <c r="BV8" s="11"/>
      <c r="BW8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C557F-D96F-46A7-B81D-5D471CD14924}">
  <dimension ref="A1:CJ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12" width="9" style="3" bestFit="1" customWidth="1"/>
    <col min="13" max="13" width="9.5546875" style="3" bestFit="1" customWidth="1"/>
    <col min="15" max="24" width="9" style="3" bestFit="1" customWidth="1"/>
    <col min="30" max="88" width="8.88671875" style="8"/>
  </cols>
  <sheetData>
    <row r="1" spans="1:87" x14ac:dyDescent="0.3">
      <c r="O1" s="6" t="s">
        <v>66</v>
      </c>
      <c r="Y1" s="3"/>
      <c r="Z1" s="3"/>
      <c r="AA1" s="3"/>
      <c r="AB1" s="3"/>
    </row>
    <row r="2" spans="1:87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/>
      <c r="Z2" s="5" t="s">
        <v>16</v>
      </c>
      <c r="AA2" s="3" t="s">
        <v>17</v>
      </c>
      <c r="AB2" s="5" t="s">
        <v>18</v>
      </c>
      <c r="AL2" s="9"/>
      <c r="CG2" s="9"/>
      <c r="CI2" s="9"/>
    </row>
    <row r="3" spans="1:87" x14ac:dyDescent="0.3">
      <c r="A3">
        <v>317</v>
      </c>
      <c r="B3" s="4">
        <v>63.85</v>
      </c>
      <c r="C3" s="4">
        <v>9.7299999999999998E-2</v>
      </c>
      <c r="D3" s="4">
        <v>0.1547</v>
      </c>
      <c r="E3" s="4">
        <v>1.29E-2</v>
      </c>
      <c r="F3" s="4">
        <v>9.6199999999999992</v>
      </c>
      <c r="G3" s="4">
        <v>22.86</v>
      </c>
      <c r="H3" s="4">
        <v>0</v>
      </c>
      <c r="I3" s="4">
        <v>3.78</v>
      </c>
      <c r="J3" s="4">
        <v>0</v>
      </c>
      <c r="K3" s="4">
        <v>0</v>
      </c>
      <c r="L3" s="4">
        <v>6.6E-3</v>
      </c>
      <c r="M3" s="4">
        <v>100.3814</v>
      </c>
      <c r="N3" s="17"/>
      <c r="O3" s="7">
        <v>2.8116067054470362</v>
      </c>
      <c r="P3" s="7">
        <v>3.5826935396264616E-3</v>
      </c>
      <c r="Q3" s="7">
        <v>8.6894642214937808E-3</v>
      </c>
      <c r="R3" s="7">
        <v>0</v>
      </c>
      <c r="S3" s="7">
        <v>0.82125322610423046</v>
      </c>
      <c r="T3" s="7">
        <v>1.1863149070801411</v>
      </c>
      <c r="U3" s="7">
        <v>0.1783230106065937</v>
      </c>
      <c r="V3" s="7">
        <v>2.1858958831699041E-4</v>
      </c>
      <c r="W3" s="7">
        <v>0</v>
      </c>
      <c r="X3" s="7">
        <v>5.009988596587438</v>
      </c>
      <c r="Y3" s="1"/>
      <c r="Z3" s="16">
        <f>U3/(Q3+S3+U3)*100</f>
        <v>17.686112940438505</v>
      </c>
      <c r="AA3" s="16">
        <f>S3/(Q3+S3+U3)*100</f>
        <v>81.452064207364998</v>
      </c>
      <c r="AB3" s="16">
        <f>Q3/(Q3+S3+U3)*100</f>
        <v>0.86182285219648469</v>
      </c>
      <c r="AC3" s="1"/>
      <c r="AD3" s="9"/>
      <c r="AE3" s="9"/>
      <c r="AF3" s="9"/>
      <c r="AG3" s="9"/>
      <c r="AH3" s="9"/>
      <c r="AI3" s="9"/>
      <c r="AJ3" s="9"/>
      <c r="AK3" s="9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G3" s="11"/>
      <c r="CH3" s="11"/>
      <c r="CI3" s="11"/>
    </row>
    <row r="4" spans="1:87" x14ac:dyDescent="0.3">
      <c r="A4">
        <v>318</v>
      </c>
      <c r="B4" s="4">
        <v>63.59</v>
      </c>
      <c r="C4" s="4">
        <v>7.6399999999999996E-2</v>
      </c>
      <c r="D4" s="4">
        <v>0.1067</v>
      </c>
      <c r="E4" s="4">
        <v>0</v>
      </c>
      <c r="F4" s="4">
        <v>9.4600000000000009</v>
      </c>
      <c r="G4" s="4">
        <v>23.09</v>
      </c>
      <c r="H4" s="4">
        <v>0</v>
      </c>
      <c r="I4" s="4">
        <v>4.12</v>
      </c>
      <c r="J4" s="4">
        <v>9.1000000000000004E-3</v>
      </c>
      <c r="K4" s="4">
        <v>9.4999999999999998E-3</v>
      </c>
      <c r="L4" s="4">
        <v>1.04E-2</v>
      </c>
      <c r="M4" s="4">
        <v>100.4721</v>
      </c>
      <c r="N4" s="17"/>
      <c r="O4" s="7">
        <v>2.7991173074907953</v>
      </c>
      <c r="P4" s="7">
        <v>2.8120872071838061E-3</v>
      </c>
      <c r="Q4" s="7">
        <v>5.9910881672941311E-3</v>
      </c>
      <c r="R4" s="7">
        <v>0</v>
      </c>
      <c r="S4" s="7">
        <v>0.80729406328085929</v>
      </c>
      <c r="T4" s="7">
        <v>1.1978054930064077</v>
      </c>
      <c r="U4" s="7">
        <v>0.1942904300991489</v>
      </c>
      <c r="V4" s="7">
        <v>3.4431621986252071E-4</v>
      </c>
      <c r="W4" s="7">
        <v>6.2342003866404014E-4</v>
      </c>
      <c r="X4" s="7">
        <v>5.0082782055102166</v>
      </c>
      <c r="Y4" s="1"/>
      <c r="Z4" s="16">
        <f t="shared" ref="Z4:Z16" si="0">U4/(Q4+S4+U4)*100</f>
        <v>19.282963348593977</v>
      </c>
      <c r="AA4" s="16">
        <f t="shared" ref="AA4:AA16" si="1">S4/(Q4+S4+U4)*100</f>
        <v>80.122432308365703</v>
      </c>
      <c r="AB4" s="16">
        <f t="shared" ref="AB4:AB16" si="2">Q4/(Q4+S4+U4)*100</f>
        <v>0.59460434304033105</v>
      </c>
      <c r="AC4" s="1"/>
      <c r="AD4" s="9"/>
      <c r="AE4" s="9"/>
      <c r="AF4" s="9"/>
      <c r="AG4" s="9"/>
      <c r="AH4" s="9"/>
      <c r="AI4" s="9"/>
      <c r="AJ4" s="9"/>
      <c r="AK4" s="9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G4" s="11"/>
      <c r="CH4" s="11"/>
      <c r="CI4" s="11"/>
    </row>
    <row r="5" spans="1:87" x14ac:dyDescent="0.3">
      <c r="A5">
        <v>316</v>
      </c>
      <c r="B5" s="4">
        <v>65.41</v>
      </c>
      <c r="C5" s="4">
        <v>0</v>
      </c>
      <c r="D5" s="4">
        <v>6.5799999999999997E-2</v>
      </c>
      <c r="E5" s="4">
        <v>3.1899999999999998E-2</v>
      </c>
      <c r="F5" s="4">
        <v>10.08</v>
      </c>
      <c r="G5" s="4">
        <v>22.16</v>
      </c>
      <c r="H5" s="4">
        <v>0</v>
      </c>
      <c r="I5" s="4">
        <v>2.94</v>
      </c>
      <c r="J5" s="4">
        <v>8.9999999999999998E-4</v>
      </c>
      <c r="K5" s="4">
        <v>0</v>
      </c>
      <c r="L5" s="4">
        <v>8.6999999999999994E-3</v>
      </c>
      <c r="M5" s="4">
        <v>100.6973</v>
      </c>
      <c r="N5" s="17"/>
      <c r="O5" s="7">
        <v>2.8599358823667496</v>
      </c>
      <c r="P5" s="7">
        <v>0</v>
      </c>
      <c r="Q5" s="7">
        <v>3.6698393916630087E-3</v>
      </c>
      <c r="R5" s="7">
        <v>0</v>
      </c>
      <c r="S5" s="7">
        <v>0.85443892985435221</v>
      </c>
      <c r="T5" s="7">
        <v>1.1418577305173561</v>
      </c>
      <c r="U5" s="7">
        <v>0.13771504773931928</v>
      </c>
      <c r="V5" s="7">
        <v>2.8610356406984168E-4</v>
      </c>
      <c r="W5" s="7">
        <v>0</v>
      </c>
      <c r="X5" s="7">
        <v>4.9979035334335107</v>
      </c>
      <c r="Y5" s="1"/>
      <c r="Z5" s="16">
        <f t="shared" si="0"/>
        <v>13.829258287497598</v>
      </c>
      <c r="AA5" s="16">
        <f t="shared" si="1"/>
        <v>85.802218754016351</v>
      </c>
      <c r="AB5" s="16">
        <f t="shared" si="2"/>
        <v>0.36852295848604455</v>
      </c>
      <c r="AC5" s="1"/>
      <c r="AD5" s="9"/>
      <c r="AE5" s="9"/>
      <c r="AF5" s="9"/>
      <c r="AG5" s="9"/>
      <c r="AH5" s="9"/>
      <c r="AI5" s="9"/>
      <c r="AJ5" s="9"/>
      <c r="AK5" s="9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G5" s="11"/>
      <c r="CH5" s="11"/>
      <c r="CI5" s="11"/>
    </row>
    <row r="6" spans="1:87" x14ac:dyDescent="0.3">
      <c r="A6">
        <v>331</v>
      </c>
      <c r="B6" s="4">
        <v>63.59</v>
      </c>
      <c r="C6" s="4">
        <v>8.1100000000000005E-2</v>
      </c>
      <c r="D6" s="4">
        <v>8.3500000000000005E-2</v>
      </c>
      <c r="E6" s="4">
        <v>0</v>
      </c>
      <c r="F6" s="4">
        <v>9.65</v>
      </c>
      <c r="G6" s="4">
        <v>22.52</v>
      </c>
      <c r="H6" s="4">
        <v>0</v>
      </c>
      <c r="I6" s="4">
        <v>3.7</v>
      </c>
      <c r="J6" s="4">
        <v>0</v>
      </c>
      <c r="K6" s="4">
        <v>0</v>
      </c>
      <c r="L6" s="4">
        <v>0</v>
      </c>
      <c r="M6" s="4">
        <v>99.624700000000004</v>
      </c>
      <c r="N6" s="17"/>
      <c r="O6" s="7">
        <v>2.819503436328624</v>
      </c>
      <c r="P6" s="7">
        <v>3.0068226217100798E-3</v>
      </c>
      <c r="Q6" s="7">
        <v>4.7225796959492958E-3</v>
      </c>
      <c r="R6" s="7">
        <v>0</v>
      </c>
      <c r="S6" s="7">
        <v>0.82950587131811659</v>
      </c>
      <c r="T6" s="7">
        <v>1.1767447849352335</v>
      </c>
      <c r="U6" s="7">
        <v>0.17575490181116024</v>
      </c>
      <c r="V6" s="7">
        <v>0</v>
      </c>
      <c r="W6" s="7">
        <v>0</v>
      </c>
      <c r="X6" s="7">
        <v>5.0092383967107939</v>
      </c>
      <c r="Y6" s="1"/>
      <c r="Z6" s="16">
        <f t="shared" si="0"/>
        <v>17.4017622488055</v>
      </c>
      <c r="AA6" s="16">
        <f t="shared" si="1"/>
        <v>82.130647896100484</v>
      </c>
      <c r="AB6" s="16">
        <f t="shared" si="2"/>
        <v>0.46758985509402956</v>
      </c>
      <c r="AC6" s="1"/>
      <c r="AD6" s="9"/>
      <c r="AE6" s="9"/>
      <c r="AF6" s="9"/>
      <c r="AG6" s="9"/>
      <c r="AH6" s="9"/>
      <c r="AI6" s="9"/>
      <c r="AJ6" s="9"/>
      <c r="AK6" s="9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G6" s="11"/>
      <c r="CH6" s="11"/>
      <c r="CI6" s="11"/>
    </row>
    <row r="7" spans="1:87" x14ac:dyDescent="0.3">
      <c r="A7">
        <v>340</v>
      </c>
      <c r="B7" s="4">
        <v>64.099999999999994</v>
      </c>
      <c r="C7" s="4">
        <v>8.1100000000000005E-2</v>
      </c>
      <c r="D7" s="4">
        <v>8.6900000000000005E-2</v>
      </c>
      <c r="E7" s="4">
        <v>0</v>
      </c>
      <c r="F7" s="4">
        <v>9.59</v>
      </c>
      <c r="G7" s="4">
        <v>22.77</v>
      </c>
      <c r="H7" s="4">
        <v>1.5100000000000001E-2</v>
      </c>
      <c r="I7" s="4">
        <v>3.88</v>
      </c>
      <c r="J7" s="4">
        <v>0</v>
      </c>
      <c r="K7" s="4">
        <v>0</v>
      </c>
      <c r="L7" s="4">
        <v>1.6799999999999999E-2</v>
      </c>
      <c r="M7" s="4">
        <v>100.5398</v>
      </c>
      <c r="N7" s="17"/>
      <c r="O7" s="7">
        <v>2.816564450718233</v>
      </c>
      <c r="P7" s="7">
        <v>2.9797900782096483E-3</v>
      </c>
      <c r="Q7" s="7">
        <v>4.8706896410221088E-3</v>
      </c>
      <c r="R7" s="7">
        <v>5.619237021303817E-4</v>
      </c>
      <c r="S7" s="7">
        <v>0.81693709922523561</v>
      </c>
      <c r="T7" s="7">
        <v>1.1791112621249649</v>
      </c>
      <c r="U7" s="7">
        <v>0.18264816301336501</v>
      </c>
      <c r="V7" s="7">
        <v>5.5521707462632009E-4</v>
      </c>
      <c r="W7" s="7">
        <v>0</v>
      </c>
      <c r="X7" s="7">
        <v>5.0042285955777874</v>
      </c>
      <c r="Y7" s="1"/>
      <c r="Z7" s="16">
        <f t="shared" si="0"/>
        <v>18.183790207184135</v>
      </c>
      <c r="AA7" s="16">
        <f t="shared" si="1"/>
        <v>81.331301556480796</v>
      </c>
      <c r="AB7" s="16">
        <f t="shared" si="2"/>
        <v>0.48490823633506908</v>
      </c>
      <c r="AC7" s="1"/>
      <c r="AD7" s="9"/>
      <c r="AE7" s="9"/>
      <c r="AF7" s="9"/>
      <c r="AG7" s="9"/>
      <c r="AH7" s="9"/>
      <c r="AI7" s="9"/>
      <c r="AJ7" s="9"/>
      <c r="AK7" s="9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G7" s="11"/>
      <c r="CH7" s="11"/>
      <c r="CI7" s="11"/>
    </row>
    <row r="8" spans="1:87" x14ac:dyDescent="0.3">
      <c r="A8">
        <v>341</v>
      </c>
      <c r="B8" s="4">
        <v>63.36</v>
      </c>
      <c r="C8" s="4">
        <v>6.2600000000000003E-2</v>
      </c>
      <c r="D8" s="4">
        <v>0.12570000000000001</v>
      </c>
      <c r="E8" s="4">
        <v>9.4999999999999998E-3</v>
      </c>
      <c r="F8" s="4">
        <v>9.41</v>
      </c>
      <c r="G8" s="4">
        <v>22.9</v>
      </c>
      <c r="H8" s="4">
        <v>2.5000000000000001E-3</v>
      </c>
      <c r="I8" s="4">
        <v>4.12</v>
      </c>
      <c r="J8" s="4">
        <v>0</v>
      </c>
      <c r="K8" s="4">
        <v>5.0000000000000001E-4</v>
      </c>
      <c r="L8" s="4">
        <v>7.3000000000000001E-3</v>
      </c>
      <c r="M8" s="4">
        <v>99.998199999999997</v>
      </c>
      <c r="N8" s="17"/>
      <c r="O8" s="7">
        <v>2.802248997777939</v>
      </c>
      <c r="P8" s="7">
        <v>2.3150961815956213E-3</v>
      </c>
      <c r="Q8" s="7">
        <v>7.0914631174949037E-3</v>
      </c>
      <c r="R8" s="7">
        <v>9.3641918432422623E-5</v>
      </c>
      <c r="S8" s="7">
        <v>0.80684390960618191</v>
      </c>
      <c r="T8" s="7">
        <v>1.1935953800184371</v>
      </c>
      <c r="U8" s="7">
        <v>0.19521387801437784</v>
      </c>
      <c r="V8" s="7">
        <v>2.4283220412243988E-4</v>
      </c>
      <c r="W8" s="7">
        <v>3.2967531978144226E-5</v>
      </c>
      <c r="X8" s="7">
        <v>5.0076781663705594</v>
      </c>
      <c r="Y8" s="1"/>
      <c r="Z8" s="16">
        <f t="shared" si="0"/>
        <v>19.344401026072763</v>
      </c>
      <c r="AA8" s="16">
        <f t="shared" si="1"/>
        <v>79.952881996006624</v>
      </c>
      <c r="AB8" s="16">
        <f t="shared" si="2"/>
        <v>0.70271697792060672</v>
      </c>
      <c r="AC8" s="1"/>
      <c r="AD8" s="9"/>
      <c r="AE8" s="9"/>
      <c r="AF8" s="9"/>
      <c r="AG8" s="9"/>
      <c r="AH8" s="9"/>
      <c r="AI8" s="9"/>
      <c r="AJ8" s="9"/>
      <c r="AK8" s="9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G8" s="11"/>
      <c r="CH8" s="11"/>
      <c r="CI8" s="11"/>
    </row>
    <row r="9" spans="1:87" x14ac:dyDescent="0.3">
      <c r="A9">
        <v>342</v>
      </c>
      <c r="B9" s="4">
        <v>64.13</v>
      </c>
      <c r="C9" s="4">
        <v>7.8799999999999995E-2</v>
      </c>
      <c r="D9" s="4">
        <v>0.108</v>
      </c>
      <c r="E9" s="4">
        <v>4.7000000000000002E-3</v>
      </c>
      <c r="F9" s="4">
        <v>9.7100000000000009</v>
      </c>
      <c r="G9" s="4">
        <v>22.81</v>
      </c>
      <c r="H9" s="4">
        <v>7.6E-3</v>
      </c>
      <c r="I9" s="4">
        <v>3.75</v>
      </c>
      <c r="J9" s="4">
        <v>0</v>
      </c>
      <c r="K9" s="4">
        <v>0</v>
      </c>
      <c r="L9" s="4">
        <v>1.9E-2</v>
      </c>
      <c r="M9" s="4">
        <v>100.61799999999999</v>
      </c>
      <c r="N9" s="17"/>
      <c r="O9" s="7">
        <v>2.8160845592153292</v>
      </c>
      <c r="P9" s="7">
        <v>2.8934355988648598E-3</v>
      </c>
      <c r="Q9" s="7">
        <v>6.0494685570369605E-3</v>
      </c>
      <c r="R9" s="7">
        <v>2.8264205597282923E-4</v>
      </c>
      <c r="S9" s="7">
        <v>0.82663164920100896</v>
      </c>
      <c r="T9" s="7">
        <v>1.1804288889109047</v>
      </c>
      <c r="U9" s="7">
        <v>0.1764158648832774</v>
      </c>
      <c r="V9" s="7">
        <v>6.2752339292415204E-4</v>
      </c>
      <c r="W9" s="7">
        <v>0</v>
      </c>
      <c r="X9" s="7">
        <v>5.0094140318153189</v>
      </c>
      <c r="Y9" s="1"/>
      <c r="Z9" s="16">
        <f t="shared" si="0"/>
        <v>17.48254805217104</v>
      </c>
      <c r="AA9" s="16">
        <f t="shared" si="1"/>
        <v>81.917958672048641</v>
      </c>
      <c r="AB9" s="16">
        <f t="shared" si="2"/>
        <v>0.5994932757803324</v>
      </c>
      <c r="AC9" s="1"/>
      <c r="AD9" s="9"/>
      <c r="AE9" s="9"/>
      <c r="AF9" s="9"/>
      <c r="AG9" s="9"/>
      <c r="AH9" s="9"/>
      <c r="AI9" s="9"/>
      <c r="AJ9" s="9"/>
      <c r="AK9" s="9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G9" s="11"/>
      <c r="CH9" s="11"/>
      <c r="CI9" s="11"/>
    </row>
    <row r="10" spans="1:87" x14ac:dyDescent="0.3">
      <c r="A10">
        <v>343</v>
      </c>
      <c r="B10" s="4">
        <v>62.39</v>
      </c>
      <c r="C10" s="4">
        <v>5.3400000000000003E-2</v>
      </c>
      <c r="D10" s="4">
        <v>0.1615</v>
      </c>
      <c r="E10" s="4">
        <v>2.53E-2</v>
      </c>
      <c r="F10" s="4">
        <v>9.27</v>
      </c>
      <c r="G10" s="4">
        <v>22.4</v>
      </c>
      <c r="H10" s="4">
        <v>0</v>
      </c>
      <c r="I10" s="4">
        <v>3.99</v>
      </c>
      <c r="J10" s="4">
        <v>2.1100000000000001E-2</v>
      </c>
      <c r="K10" s="4">
        <v>0</v>
      </c>
      <c r="L10" s="4">
        <v>0.03</v>
      </c>
      <c r="M10" s="4">
        <v>98.341300000000004</v>
      </c>
      <c r="N10" s="17"/>
      <c r="O10" s="7">
        <v>2.8067120975564146</v>
      </c>
      <c r="P10" s="7">
        <v>2.0087564740864485E-3</v>
      </c>
      <c r="Q10" s="7">
        <v>9.2675390455769762E-3</v>
      </c>
      <c r="R10" s="7">
        <v>0</v>
      </c>
      <c r="S10" s="7">
        <v>0.80848313107347769</v>
      </c>
      <c r="T10" s="7">
        <v>1.1875748511400126</v>
      </c>
      <c r="U10" s="7">
        <v>0.19229929659268663</v>
      </c>
      <c r="V10" s="7">
        <v>1.0150700254251553E-3</v>
      </c>
      <c r="W10" s="7">
        <v>0</v>
      </c>
      <c r="X10" s="7">
        <v>5.0073607419076804</v>
      </c>
      <c r="Y10" s="1"/>
      <c r="Z10" s="16">
        <f t="shared" si="0"/>
        <v>19.038592439018121</v>
      </c>
      <c r="AA10" s="16">
        <f t="shared" si="1"/>
        <v>80.043874829829193</v>
      </c>
      <c r="AB10" s="16">
        <f t="shared" si="2"/>
        <v>0.91753273115268019</v>
      </c>
      <c r="AC10" s="1"/>
      <c r="AD10" s="9"/>
      <c r="AE10" s="9"/>
      <c r="AF10" s="9"/>
      <c r="AG10" s="9"/>
      <c r="AH10" s="9"/>
      <c r="AI10" s="9"/>
      <c r="AJ10" s="9"/>
      <c r="AK10" s="9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G10" s="11"/>
      <c r="CH10" s="11"/>
      <c r="CI10" s="11"/>
    </row>
    <row r="11" spans="1:87" x14ac:dyDescent="0.3">
      <c r="A11">
        <v>344</v>
      </c>
      <c r="B11" s="4">
        <v>62.83</v>
      </c>
      <c r="C11" s="4">
        <v>7.4099999999999999E-2</v>
      </c>
      <c r="D11" s="4">
        <v>0.1147</v>
      </c>
      <c r="E11" s="4">
        <v>1.09E-2</v>
      </c>
      <c r="F11" s="4">
        <v>9.32</v>
      </c>
      <c r="G11" s="4">
        <v>21.83</v>
      </c>
      <c r="H11" s="4">
        <v>0</v>
      </c>
      <c r="I11" s="4">
        <v>3.69</v>
      </c>
      <c r="J11" s="4">
        <v>0</v>
      </c>
      <c r="K11" s="4">
        <v>0</v>
      </c>
      <c r="L11" s="4">
        <v>0</v>
      </c>
      <c r="M11" s="4">
        <v>97.869799999999998</v>
      </c>
      <c r="N11" s="17"/>
      <c r="O11" s="7">
        <v>2.8338080610717205</v>
      </c>
      <c r="P11" s="7">
        <v>2.7946326660282343E-3</v>
      </c>
      <c r="Q11" s="7">
        <v>6.5989647186216341E-3</v>
      </c>
      <c r="R11" s="7">
        <v>0</v>
      </c>
      <c r="S11" s="7">
        <v>0.81494374692479654</v>
      </c>
      <c r="T11" s="7">
        <v>1.160345173728955</v>
      </c>
      <c r="U11" s="7">
        <v>0.17830012877538898</v>
      </c>
      <c r="V11" s="7">
        <v>0</v>
      </c>
      <c r="W11" s="7">
        <v>0</v>
      </c>
      <c r="X11" s="7">
        <v>4.9967907078855109</v>
      </c>
      <c r="Y11" s="1"/>
      <c r="Z11" s="16">
        <f t="shared" si="0"/>
        <v>17.832815475350493</v>
      </c>
      <c r="AA11" s="16">
        <f t="shared" si="1"/>
        <v>81.507184327432768</v>
      </c>
      <c r="AB11" s="16">
        <f t="shared" si="2"/>
        <v>0.66000019721674519</v>
      </c>
      <c r="AC11" s="1"/>
      <c r="AD11" s="9"/>
      <c r="AE11" s="9"/>
      <c r="AF11" s="9"/>
      <c r="AG11" s="9"/>
      <c r="AH11" s="9"/>
      <c r="AI11" s="9"/>
      <c r="AJ11" s="9"/>
      <c r="AK11" s="9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G11" s="11"/>
      <c r="CH11" s="11"/>
      <c r="CI11" s="11"/>
    </row>
    <row r="12" spans="1:87" x14ac:dyDescent="0.3">
      <c r="A12">
        <v>332</v>
      </c>
      <c r="B12" s="4">
        <v>64.290000000000006</v>
      </c>
      <c r="C12" s="4">
        <v>4.3999999999999997E-2</v>
      </c>
      <c r="D12" s="4">
        <v>4.0099999999999997E-2</v>
      </c>
      <c r="E12" s="4">
        <v>0</v>
      </c>
      <c r="F12" s="4">
        <v>9.6300000000000008</v>
      </c>
      <c r="G12" s="4">
        <v>22.28</v>
      </c>
      <c r="H12" s="4">
        <v>1.26E-2</v>
      </c>
      <c r="I12" s="4">
        <v>3.64</v>
      </c>
      <c r="J12" s="4">
        <v>2.1999999999999999E-2</v>
      </c>
      <c r="K12" s="4">
        <v>5.0000000000000001E-3</v>
      </c>
      <c r="L12" s="4">
        <v>0</v>
      </c>
      <c r="M12" s="4">
        <v>99.963800000000006</v>
      </c>
      <c r="N12" s="17"/>
      <c r="O12" s="7">
        <v>2.8371512622848893</v>
      </c>
      <c r="P12" s="7">
        <v>1.6236592572983328E-3</v>
      </c>
      <c r="Q12" s="7">
        <v>2.2573164916228025E-3</v>
      </c>
      <c r="R12" s="7">
        <v>4.7092131706203501E-4</v>
      </c>
      <c r="S12" s="7">
        <v>0.82389847666637661</v>
      </c>
      <c r="T12" s="7">
        <v>1.1587355847880645</v>
      </c>
      <c r="U12" s="7">
        <v>0.17209266802224993</v>
      </c>
      <c r="V12" s="7">
        <v>0</v>
      </c>
      <c r="W12" s="7">
        <v>3.2895307251546693E-4</v>
      </c>
      <c r="X12" s="7">
        <v>4.9965588419000797</v>
      </c>
      <c r="Y12" s="1"/>
      <c r="Z12" s="16">
        <f t="shared" si="0"/>
        <v>17.239462389832415</v>
      </c>
      <c r="AA12" s="16">
        <f t="shared" si="1"/>
        <v>82.534409889524369</v>
      </c>
      <c r="AB12" s="16">
        <f t="shared" si="2"/>
        <v>0.22612772064320857</v>
      </c>
      <c r="AC12" s="1"/>
      <c r="AD12" s="9"/>
      <c r="AE12" s="9"/>
      <c r="AF12" s="9"/>
      <c r="AG12" s="9"/>
      <c r="AH12" s="9"/>
      <c r="AI12" s="9"/>
      <c r="AJ12" s="9"/>
      <c r="AK12" s="9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G12" s="11"/>
      <c r="CH12" s="11"/>
      <c r="CI12" s="11"/>
    </row>
    <row r="13" spans="1:87" x14ac:dyDescent="0.3">
      <c r="A13">
        <v>333</v>
      </c>
      <c r="B13" s="4">
        <v>63.87</v>
      </c>
      <c r="C13" s="4">
        <v>0.109</v>
      </c>
      <c r="D13" s="4">
        <v>8.7999999999999995E-2</v>
      </c>
      <c r="E13" s="4">
        <v>2.7000000000000001E-3</v>
      </c>
      <c r="F13" s="4">
        <v>9.7200000000000006</v>
      </c>
      <c r="G13" s="4">
        <v>22.79</v>
      </c>
      <c r="H13" s="4">
        <v>0</v>
      </c>
      <c r="I13" s="4">
        <v>3.89</v>
      </c>
      <c r="J13" s="4">
        <v>0</v>
      </c>
      <c r="K13" s="4">
        <v>6.8999999999999999E-3</v>
      </c>
      <c r="L13" s="4">
        <v>0</v>
      </c>
      <c r="M13" s="4">
        <v>100.4765</v>
      </c>
      <c r="N13" s="17"/>
      <c r="O13" s="7">
        <v>2.8109612115592375</v>
      </c>
      <c r="P13" s="7">
        <v>4.0113225608345701E-3</v>
      </c>
      <c r="Q13" s="7">
        <v>4.9402579496376671E-3</v>
      </c>
      <c r="R13" s="7">
        <v>0</v>
      </c>
      <c r="S13" s="7">
        <v>0.82933987959441469</v>
      </c>
      <c r="T13" s="7">
        <v>1.1820404939242259</v>
      </c>
      <c r="U13" s="7">
        <v>0.18341272234362108</v>
      </c>
      <c r="V13" s="7">
        <v>0</v>
      </c>
      <c r="W13" s="7">
        <v>4.5272231870424813E-4</v>
      </c>
      <c r="X13" s="7">
        <v>5.0151586102506762</v>
      </c>
      <c r="Y13" s="1"/>
      <c r="Z13" s="16">
        <f t="shared" si="0"/>
        <v>18.02240435919586</v>
      </c>
      <c r="AA13" s="16">
        <f t="shared" si="1"/>
        <v>81.492158615120076</v>
      </c>
      <c r="AB13" s="16">
        <f t="shared" si="2"/>
        <v>0.48543702568404978</v>
      </c>
      <c r="AC13" s="1"/>
      <c r="AD13" s="9"/>
      <c r="AE13" s="9"/>
      <c r="AF13" s="9"/>
      <c r="AG13" s="9"/>
      <c r="AH13" s="9"/>
      <c r="AI13" s="9"/>
      <c r="AJ13" s="9"/>
      <c r="AK13" s="9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G13" s="11"/>
      <c r="CH13" s="11"/>
      <c r="CI13" s="11"/>
    </row>
    <row r="14" spans="1:87" x14ac:dyDescent="0.3">
      <c r="A14">
        <v>335</v>
      </c>
      <c r="B14" s="4">
        <v>64.22</v>
      </c>
      <c r="C14" s="4">
        <v>0.2271</v>
      </c>
      <c r="D14" s="4">
        <v>9.3600000000000003E-2</v>
      </c>
      <c r="E14" s="4">
        <v>0</v>
      </c>
      <c r="F14" s="4">
        <v>9.89</v>
      </c>
      <c r="G14" s="4">
        <v>22.64</v>
      </c>
      <c r="H14" s="4">
        <v>0</v>
      </c>
      <c r="I14" s="4">
        <v>3.46</v>
      </c>
      <c r="J14" s="4">
        <v>1.8E-3</v>
      </c>
      <c r="K14" s="4">
        <v>0</v>
      </c>
      <c r="L14" s="4">
        <v>0.02</v>
      </c>
      <c r="M14" s="4">
        <v>100.55240000000001</v>
      </c>
      <c r="N14" s="17"/>
      <c r="O14" s="7">
        <v>2.8223113064305347</v>
      </c>
      <c r="P14" s="7">
        <v>8.3455487829734755E-3</v>
      </c>
      <c r="Q14" s="7">
        <v>5.2471016774134401E-3</v>
      </c>
      <c r="R14" s="7">
        <v>0</v>
      </c>
      <c r="S14" s="7">
        <v>0.84263453342788119</v>
      </c>
      <c r="T14" s="7">
        <v>1.1725763478345284</v>
      </c>
      <c r="U14" s="7">
        <v>0.16290433156414197</v>
      </c>
      <c r="V14" s="7">
        <v>6.6108374368757477E-4</v>
      </c>
      <c r="W14" s="7">
        <v>0</v>
      </c>
      <c r="X14" s="7">
        <v>5.0146802534611608</v>
      </c>
      <c r="Y14" s="1"/>
      <c r="Z14" s="16">
        <f t="shared" si="0"/>
        <v>16.116600045498807</v>
      </c>
      <c r="AA14" s="16">
        <f t="shared" si="1"/>
        <v>83.364288901277632</v>
      </c>
      <c r="AB14" s="16">
        <f t="shared" si="2"/>
        <v>0.51911105322353879</v>
      </c>
      <c r="AC14" s="1"/>
      <c r="AD14" s="9"/>
      <c r="AE14" s="9"/>
      <c r="AF14" s="9"/>
      <c r="AG14" s="9"/>
      <c r="AH14" s="9"/>
      <c r="AI14" s="9"/>
      <c r="AJ14" s="9"/>
      <c r="AK14" s="9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G14" s="11"/>
      <c r="CH14" s="11"/>
      <c r="CI14" s="11"/>
    </row>
    <row r="15" spans="1:87" x14ac:dyDescent="0.3">
      <c r="A15">
        <v>336</v>
      </c>
      <c r="B15" s="4">
        <v>64.84</v>
      </c>
      <c r="C15" s="4">
        <v>0.26179999999999998</v>
      </c>
      <c r="D15" s="4">
        <v>6.9099999999999995E-2</v>
      </c>
      <c r="E15" s="4">
        <v>1.83E-2</v>
      </c>
      <c r="F15" s="4">
        <v>10.130000000000001</v>
      </c>
      <c r="G15" s="4">
        <v>22.41</v>
      </c>
      <c r="H15" s="4">
        <v>3.0200000000000001E-2</v>
      </c>
      <c r="I15" s="4">
        <v>3.28</v>
      </c>
      <c r="J15" s="4">
        <v>0</v>
      </c>
      <c r="K15" s="4">
        <v>5.0000000000000001E-3</v>
      </c>
      <c r="L15" s="4">
        <v>2.63E-2</v>
      </c>
      <c r="M15" s="4">
        <v>101.0706</v>
      </c>
      <c r="N15" s="17"/>
      <c r="O15" s="7">
        <v>2.835088324911887</v>
      </c>
      <c r="P15" s="7">
        <v>9.5718609520040916E-3</v>
      </c>
      <c r="Q15" s="7">
        <v>3.8539906047827654E-3</v>
      </c>
      <c r="R15" s="7">
        <v>1.1183281842414479E-3</v>
      </c>
      <c r="S15" s="7">
        <v>0.85869983703522679</v>
      </c>
      <c r="T15" s="7">
        <v>1.154770117064398</v>
      </c>
      <c r="U15" s="7">
        <v>0.15364532489034682</v>
      </c>
      <c r="V15" s="7">
        <v>8.6491056807036829E-4</v>
      </c>
      <c r="W15" s="7">
        <v>3.2592559688958764E-4</v>
      </c>
      <c r="X15" s="7">
        <v>5.0179386198078477</v>
      </c>
      <c r="Y15" s="1"/>
      <c r="Z15" s="16">
        <f t="shared" si="0"/>
        <v>15.119607658377483</v>
      </c>
      <c r="AA15" s="16">
        <f t="shared" si="1"/>
        <v>84.501136897924667</v>
      </c>
      <c r="AB15" s="16">
        <f t="shared" si="2"/>
        <v>0.37925544369784714</v>
      </c>
      <c r="AC15" s="1"/>
      <c r="AD15" s="9"/>
      <c r="AE15" s="9"/>
      <c r="AF15" s="9"/>
      <c r="AG15" s="9"/>
      <c r="AH15" s="9"/>
      <c r="AI15" s="9"/>
      <c r="AJ15" s="9"/>
      <c r="AK15" s="9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G15" s="11"/>
      <c r="CH15" s="11"/>
      <c r="CI15" s="11"/>
    </row>
    <row r="16" spans="1:87" x14ac:dyDescent="0.3">
      <c r="A16">
        <v>339</v>
      </c>
      <c r="B16" s="4">
        <v>63.81</v>
      </c>
      <c r="C16" s="4">
        <v>4.1700000000000001E-2</v>
      </c>
      <c r="D16" s="4">
        <v>0.1482</v>
      </c>
      <c r="E16" s="4">
        <v>1.9099999999999999E-2</v>
      </c>
      <c r="F16" s="4">
        <v>9.43</v>
      </c>
      <c r="G16" s="4">
        <v>22.81</v>
      </c>
      <c r="H16" s="4">
        <v>4.5400000000000003E-2</v>
      </c>
      <c r="I16" s="4">
        <v>3.89</v>
      </c>
      <c r="J16" s="4">
        <v>3.2099999999999997E-2</v>
      </c>
      <c r="K16" s="4">
        <v>7.1000000000000004E-3</v>
      </c>
      <c r="L16" s="4">
        <v>1.35E-2</v>
      </c>
      <c r="M16" s="4">
        <v>100.247</v>
      </c>
      <c r="N16" s="17"/>
      <c r="O16" s="7">
        <v>2.8133441397945003</v>
      </c>
      <c r="P16" s="7">
        <v>1.5373520169789455E-3</v>
      </c>
      <c r="Q16" s="7">
        <v>8.3347261689423989E-3</v>
      </c>
      <c r="R16" s="7">
        <v>1.6952303077296213E-3</v>
      </c>
      <c r="S16" s="7">
        <v>0.80603547444329771</v>
      </c>
      <c r="T16" s="7">
        <v>1.1851941348131858</v>
      </c>
      <c r="U16" s="7">
        <v>0.18374081391672217</v>
      </c>
      <c r="V16" s="7">
        <v>4.4767181427691674E-4</v>
      </c>
      <c r="W16" s="7">
        <v>4.666780151153842E-4</v>
      </c>
      <c r="X16" s="7">
        <v>5.0007962212907486</v>
      </c>
      <c r="Y16" s="1"/>
      <c r="Z16" s="16">
        <f t="shared" si="0"/>
        <v>18.408855452159781</v>
      </c>
      <c r="AA16" s="16">
        <f t="shared" si="1"/>
        <v>80.756094533601498</v>
      </c>
      <c r="AB16" s="16">
        <f t="shared" si="2"/>
        <v>0.83505001423872671</v>
      </c>
      <c r="AC16" s="1"/>
      <c r="AD16" s="9"/>
      <c r="AE16" s="9"/>
      <c r="AF16" s="9"/>
      <c r="AG16" s="9"/>
      <c r="AH16" s="9"/>
      <c r="AI16" s="9"/>
      <c r="AJ16" s="9"/>
      <c r="AK16" s="9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G16" s="11"/>
      <c r="CH16" s="11"/>
      <c r="CI16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D730-C35F-48FE-ABF3-10E769CD2434}">
  <dimension ref="A1:BZ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13" width="8.88671875" style="3"/>
  </cols>
  <sheetData>
    <row r="1" spans="1:78" x14ac:dyDescent="0.3">
      <c r="O1" s="6" t="s">
        <v>67</v>
      </c>
      <c r="P1" s="3"/>
      <c r="Q1" s="3"/>
      <c r="R1" s="3"/>
      <c r="S1" s="3"/>
      <c r="T1" s="3"/>
      <c r="U1" s="3"/>
      <c r="V1" s="3"/>
      <c r="W1" s="3"/>
      <c r="X1" s="3"/>
      <c r="Y1" s="3"/>
    </row>
    <row r="2" spans="1:78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 t="s">
        <v>19</v>
      </c>
      <c r="AC2" s="1" t="s">
        <v>13</v>
      </c>
      <c r="AD2" t="str">
        <f>B2</f>
        <v xml:space="preserve">   SiO2  </v>
      </c>
      <c r="AE2" t="str">
        <f>C2</f>
        <v xml:space="preserve">   FeO   </v>
      </c>
      <c r="AF2" t="str">
        <f>D2</f>
        <v xml:space="preserve">   K2O   </v>
      </c>
      <c r="AG2" t="str">
        <f>H2</f>
        <v xml:space="preserve">   MnO   </v>
      </c>
      <c r="AH2" t="str">
        <f>F2</f>
        <v xml:space="preserve">   Na2O  </v>
      </c>
      <c r="AI2" t="str">
        <f>G2</f>
        <v xml:space="preserve">   Al2O3 </v>
      </c>
      <c r="AJ2" t="str">
        <f>I2</f>
        <v xml:space="preserve">   CaO   </v>
      </c>
      <c r="AK2" t="str">
        <f>L2</f>
        <v xml:space="preserve">   TiO2  </v>
      </c>
      <c r="AL2" t="str">
        <f>K2</f>
        <v xml:space="preserve">   MgO   </v>
      </c>
      <c r="AM2" t="str">
        <f>M2</f>
        <v xml:space="preserve">  Total  </v>
      </c>
      <c r="AO2" t="str">
        <f t="shared" ref="AO2:AW7" si="0">AD2</f>
        <v xml:space="preserve">   SiO2  </v>
      </c>
      <c r="AP2" t="str">
        <f t="shared" si="0"/>
        <v xml:space="preserve">   FeO   </v>
      </c>
      <c r="AQ2" t="str">
        <f t="shared" si="0"/>
        <v xml:space="preserve">   K2O   </v>
      </c>
      <c r="AR2" t="str">
        <f t="shared" si="0"/>
        <v xml:space="preserve">   MnO   </v>
      </c>
      <c r="AS2" t="str">
        <f t="shared" si="0"/>
        <v xml:space="preserve">   Na2O  </v>
      </c>
      <c r="AT2" t="str">
        <f t="shared" si="0"/>
        <v xml:space="preserve">   Al2O3 </v>
      </c>
      <c r="AU2" t="str">
        <f t="shared" si="0"/>
        <v xml:space="preserve">   CaO   </v>
      </c>
      <c r="AV2" t="str">
        <f t="shared" si="0"/>
        <v xml:space="preserve">   TiO2  </v>
      </c>
      <c r="AW2" t="str">
        <f t="shared" si="0"/>
        <v xml:space="preserve">   MgO   </v>
      </c>
      <c r="AX2" t="s">
        <v>14</v>
      </c>
      <c r="AY2" t="s">
        <v>15</v>
      </c>
      <c r="BA2" t="str">
        <f t="shared" ref="BA2:BJ2" si="1">AO2</f>
        <v xml:space="preserve">   SiO2  </v>
      </c>
      <c r="BB2" t="str">
        <f t="shared" si="1"/>
        <v xml:space="preserve">   FeO   </v>
      </c>
      <c r="BC2" t="str">
        <f t="shared" si="1"/>
        <v xml:space="preserve">   K2O   </v>
      </c>
      <c r="BD2" t="str">
        <f t="shared" si="1"/>
        <v xml:space="preserve">   MnO   </v>
      </c>
      <c r="BE2" t="str">
        <f t="shared" si="1"/>
        <v xml:space="preserve">   Na2O  </v>
      </c>
      <c r="BF2" t="str">
        <f t="shared" si="1"/>
        <v xml:space="preserve">   Al2O3 </v>
      </c>
      <c r="BG2" t="str">
        <f t="shared" si="1"/>
        <v xml:space="preserve">   CaO   </v>
      </c>
      <c r="BH2" t="str">
        <f t="shared" si="1"/>
        <v xml:space="preserve">   TiO2  </v>
      </c>
      <c r="BI2" t="str">
        <f t="shared" si="1"/>
        <v xml:space="preserve">   MgO   </v>
      </c>
      <c r="BJ2" t="str">
        <f t="shared" si="1"/>
        <v xml:space="preserve">total </v>
      </c>
      <c r="BM2" t="str">
        <f t="shared" ref="BM2:BV7" si="2">BA2</f>
        <v xml:space="preserve">   SiO2  </v>
      </c>
      <c r="BN2" t="str">
        <f t="shared" si="2"/>
        <v xml:space="preserve">   FeO   </v>
      </c>
      <c r="BO2" t="str">
        <f t="shared" si="2"/>
        <v xml:space="preserve">   K2O   </v>
      </c>
      <c r="BP2" t="str">
        <f t="shared" si="2"/>
        <v xml:space="preserve">   MnO   </v>
      </c>
      <c r="BQ2" t="str">
        <f t="shared" si="2"/>
        <v xml:space="preserve">   Na2O  </v>
      </c>
      <c r="BR2" t="str">
        <f t="shared" si="2"/>
        <v xml:space="preserve">   Al2O3 </v>
      </c>
      <c r="BS2" t="str">
        <f t="shared" si="2"/>
        <v xml:space="preserve">   CaO   </v>
      </c>
      <c r="BT2" t="str">
        <f t="shared" si="2"/>
        <v xml:space="preserve">   TiO2  </v>
      </c>
      <c r="BU2" t="str">
        <f t="shared" si="2"/>
        <v xml:space="preserve">   MgO   </v>
      </c>
      <c r="BV2" t="str">
        <f t="shared" si="2"/>
        <v xml:space="preserve">total </v>
      </c>
      <c r="BX2" s="1" t="s">
        <v>16</v>
      </c>
      <c r="BY2" t="s">
        <v>17</v>
      </c>
      <c r="BZ2" s="1" t="s">
        <v>18</v>
      </c>
    </row>
    <row r="3" spans="1:78" x14ac:dyDescent="0.3">
      <c r="A3">
        <v>103</v>
      </c>
      <c r="B3" s="4">
        <v>35.25</v>
      </c>
      <c r="C3" s="4">
        <v>23.52</v>
      </c>
      <c r="D3" s="4">
        <v>9.49</v>
      </c>
      <c r="E3" s="4">
        <v>0</v>
      </c>
      <c r="F3" s="4">
        <v>6.1699999999999998E-2</v>
      </c>
      <c r="G3" s="4">
        <v>14.56</v>
      </c>
      <c r="H3" s="4">
        <v>0.66959999999999997</v>
      </c>
      <c r="I3" s="4">
        <v>0</v>
      </c>
      <c r="J3" s="4">
        <v>0</v>
      </c>
      <c r="K3" s="4">
        <v>8.57</v>
      </c>
      <c r="L3" s="4">
        <v>2.25</v>
      </c>
      <c r="M3" s="4">
        <v>94.371399999999994</v>
      </c>
      <c r="N3" s="1"/>
      <c r="O3" s="7">
        <v>5.5893496053726537</v>
      </c>
      <c r="P3" s="7">
        <v>3.1184775545267605</v>
      </c>
      <c r="Q3" s="7">
        <v>1.9194525602804282</v>
      </c>
      <c r="R3" s="7">
        <v>8.9920008327929637E-2</v>
      </c>
      <c r="S3" s="7">
        <v>1.8966869906551127E-2</v>
      </c>
      <c r="T3" s="7">
        <v>2.7207812212125404</v>
      </c>
      <c r="U3" s="7">
        <v>0</v>
      </c>
      <c r="V3" s="7">
        <v>0.26833451583555312</v>
      </c>
      <c r="W3" s="7">
        <v>2.0258526478165972</v>
      </c>
      <c r="X3" s="7">
        <v>15.751134983279014</v>
      </c>
      <c r="Y3" s="7">
        <f>P3/W3</f>
        <v>1.5393407599944455</v>
      </c>
      <c r="Z3" s="1"/>
      <c r="AA3" s="1"/>
      <c r="AB3" s="1"/>
      <c r="AC3" s="2">
        <f t="shared" ref="AC3:AC7" si="3">BV3</f>
        <v>15.751134983279014</v>
      </c>
      <c r="AD3" s="2">
        <f>B3/60.08</f>
        <v>0.58671770972037285</v>
      </c>
      <c r="AE3" s="2">
        <f>C3/71.85</f>
        <v>0.32734864300626304</v>
      </c>
      <c r="AF3" s="2">
        <f>D3/94.2</f>
        <v>0.10074309978768578</v>
      </c>
      <c r="AG3" s="2">
        <f>H3/70.94</f>
        <v>9.4389625035241047E-3</v>
      </c>
      <c r="AH3" s="2">
        <f>F3/61.98</f>
        <v>9.9548241368183294E-4</v>
      </c>
      <c r="AI3" s="2">
        <f>G3/101.96</f>
        <v>0.14280109846998826</v>
      </c>
      <c r="AJ3" s="2">
        <f>I3/56.08</f>
        <v>0</v>
      </c>
      <c r="AK3" s="2">
        <f>L3/79.88</f>
        <v>2.8167250876314474E-2</v>
      </c>
      <c r="AL3" s="2">
        <f>K3/40.3</f>
        <v>0.21265508684863527</v>
      </c>
      <c r="AM3" s="2">
        <f t="shared" ref="AM3:AM7" si="4">SUM(AD3:AL3)</f>
        <v>1.4088673336264654</v>
      </c>
      <c r="AN3" s="2"/>
      <c r="AO3" s="2">
        <f t="shared" ref="AO3:AO7" si="5">AD3*2</f>
        <v>1.1734354194407457</v>
      </c>
      <c r="AP3" s="2">
        <f t="shared" si="0"/>
        <v>0.32734864300626304</v>
      </c>
      <c r="AQ3" s="2">
        <f t="shared" si="0"/>
        <v>0.10074309978768578</v>
      </c>
      <c r="AR3" s="2">
        <f t="shared" si="0"/>
        <v>9.4389625035241047E-3</v>
      </c>
      <c r="AS3" s="2">
        <f t="shared" si="0"/>
        <v>9.9548241368183294E-4</v>
      </c>
      <c r="AT3" s="2">
        <f t="shared" ref="AT3:AT7" si="6">AI3*3</f>
        <v>0.4284032954099648</v>
      </c>
      <c r="AU3" s="2">
        <f t="shared" si="0"/>
        <v>0</v>
      </c>
      <c r="AV3" s="2">
        <f t="shared" ref="AV3:AV7" si="7">AK3*2</f>
        <v>5.6334501752628947E-2</v>
      </c>
      <c r="AW3" s="2">
        <f t="shared" si="0"/>
        <v>0.21265508684863527</v>
      </c>
      <c r="AX3" s="2">
        <f t="shared" ref="AX3:AX7" si="8">SUM(AO3:AW3)</f>
        <v>2.3093544911631292</v>
      </c>
      <c r="AY3" s="2">
        <f>22/AX3</f>
        <v>9.5264716110862135</v>
      </c>
      <c r="AZ3" s="2"/>
      <c r="BA3" s="2">
        <f t="shared" ref="BA3:BI7" si="9">AO3*$AY3</f>
        <v>11.178699210745307</v>
      </c>
      <c r="BB3" s="2">
        <f t="shared" si="9"/>
        <v>3.1184775545267605</v>
      </c>
      <c r="BC3" s="2">
        <f t="shared" si="9"/>
        <v>0.95972628014021411</v>
      </c>
      <c r="BD3" s="2">
        <f t="shared" si="9"/>
        <v>8.9920008327929637E-2</v>
      </c>
      <c r="BE3" s="2">
        <f t="shared" si="9"/>
        <v>9.4834349532755633E-3</v>
      </c>
      <c r="BF3" s="2">
        <f t="shared" si="9"/>
        <v>4.0811718318188106</v>
      </c>
      <c r="BG3" s="2">
        <f t="shared" si="9"/>
        <v>0</v>
      </c>
      <c r="BH3" s="2">
        <f t="shared" si="9"/>
        <v>0.53666903167110624</v>
      </c>
      <c r="BI3" s="2">
        <f t="shared" si="9"/>
        <v>2.0258526478165972</v>
      </c>
      <c r="BJ3" s="2">
        <f t="shared" ref="BJ3:BJ7" si="10">SUM(BA3:BI3)</f>
        <v>22</v>
      </c>
      <c r="BK3" s="2"/>
      <c r="BL3" s="2"/>
      <c r="BM3" s="2">
        <f t="shared" ref="BM3:BM7" si="11">BA3*1/2</f>
        <v>5.5893496053726537</v>
      </c>
      <c r="BN3" s="2">
        <f t="shared" si="2"/>
        <v>3.1184775545267605</v>
      </c>
      <c r="BO3" s="2">
        <f t="shared" ref="BO3:BO7" si="12">BC3*2</f>
        <v>1.9194525602804282</v>
      </c>
      <c r="BP3" s="2">
        <f t="shared" si="2"/>
        <v>8.9920008327929637E-2</v>
      </c>
      <c r="BQ3" s="2">
        <f t="shared" ref="BQ3:BQ7" si="13">BE3*2</f>
        <v>1.8966869906551127E-2</v>
      </c>
      <c r="BR3" s="2">
        <f t="shared" ref="BR3:BR7" si="14">BF3*2/3</f>
        <v>2.7207812212125404</v>
      </c>
      <c r="BS3" s="2">
        <f t="shared" si="2"/>
        <v>0</v>
      </c>
      <c r="BT3" s="2">
        <f t="shared" ref="BT3:BT7" si="15">BH3*1/2</f>
        <v>0.26833451583555312</v>
      </c>
      <c r="BU3" s="2">
        <f t="shared" si="2"/>
        <v>2.0258526478165972</v>
      </c>
      <c r="BV3" s="2">
        <f t="shared" ref="BV3:BV7" si="16">SUM(BL3:BU3)</f>
        <v>15.751134983279014</v>
      </c>
      <c r="BW3" t="e">
        <f>#REF!</f>
        <v>#REF!</v>
      </c>
    </row>
    <row r="4" spans="1:78" x14ac:dyDescent="0.3">
      <c r="A4">
        <v>112</v>
      </c>
      <c r="B4" s="4">
        <v>35.700000000000003</v>
      </c>
      <c r="C4" s="4">
        <v>23.44</v>
      </c>
      <c r="D4" s="4">
        <v>9.51</v>
      </c>
      <c r="E4" s="4">
        <v>1.43E-2</v>
      </c>
      <c r="F4" s="4">
        <v>0.1133</v>
      </c>
      <c r="G4" s="4">
        <v>15.23</v>
      </c>
      <c r="H4" s="4">
        <v>0.61980000000000002</v>
      </c>
      <c r="I4" s="4">
        <v>0</v>
      </c>
      <c r="J4" s="4">
        <v>2.63E-2</v>
      </c>
      <c r="K4" s="4">
        <v>8.41</v>
      </c>
      <c r="L4" s="4">
        <v>2.5299999999999998</v>
      </c>
      <c r="M4" s="4">
        <v>95.593699999999998</v>
      </c>
      <c r="N4" s="1"/>
      <c r="O4" s="7">
        <v>5.5715256175014183</v>
      </c>
      <c r="P4" s="7">
        <v>3.0589098254774996</v>
      </c>
      <c r="Q4" s="7">
        <v>1.8931954385365803</v>
      </c>
      <c r="R4" s="7">
        <v>8.1921185295602675E-2</v>
      </c>
      <c r="S4" s="7">
        <v>3.4280265212480822E-2</v>
      </c>
      <c r="T4" s="7">
        <v>2.8011470726066903</v>
      </c>
      <c r="U4" s="7">
        <v>0</v>
      </c>
      <c r="V4" s="7">
        <v>0.29697391518710048</v>
      </c>
      <c r="W4" s="7">
        <v>1.9567114630652949</v>
      </c>
      <c r="X4" s="7">
        <v>15.694664782882667</v>
      </c>
      <c r="Y4" s="7">
        <f t="shared" ref="Y4:Y7" si="17">P4/W4</f>
        <v>1.5632912073226939</v>
      </c>
      <c r="Z4" s="1"/>
      <c r="AA4" s="1"/>
      <c r="AB4" s="1"/>
      <c r="AC4" s="2">
        <f t="shared" si="3"/>
        <v>15.694664782882667</v>
      </c>
      <c r="AD4" s="2">
        <f>B4/60.08</f>
        <v>0.59420772303595215</v>
      </c>
      <c r="AE4" s="2">
        <f>C4/71.85</f>
        <v>0.32623521224773838</v>
      </c>
      <c r="AF4" s="2">
        <f>D4/94.2</f>
        <v>0.10095541401273884</v>
      </c>
      <c r="AG4" s="2">
        <f>H4/70.94</f>
        <v>8.7369608119537649E-3</v>
      </c>
      <c r="AH4" s="2">
        <f>F4/61.98</f>
        <v>1.8280090351726363E-3</v>
      </c>
      <c r="AI4" s="2">
        <f>G4/101.96</f>
        <v>0.14937230286386818</v>
      </c>
      <c r="AJ4" s="2">
        <f>I4/56.08</f>
        <v>0</v>
      </c>
      <c r="AK4" s="2">
        <f>L4/79.88</f>
        <v>3.1672508763144716E-2</v>
      </c>
      <c r="AL4" s="2">
        <f>K4/40.3</f>
        <v>0.20868486352357321</v>
      </c>
      <c r="AM4" s="2">
        <f t="shared" si="4"/>
        <v>1.4216929942941419</v>
      </c>
      <c r="AN4" s="2"/>
      <c r="AO4" s="2">
        <f t="shared" si="5"/>
        <v>1.1884154460719043</v>
      </c>
      <c r="AP4" s="2">
        <f t="shared" si="0"/>
        <v>0.32623521224773838</v>
      </c>
      <c r="AQ4" s="2">
        <f t="shared" si="0"/>
        <v>0.10095541401273884</v>
      </c>
      <c r="AR4" s="2">
        <f t="shared" si="0"/>
        <v>8.7369608119537649E-3</v>
      </c>
      <c r="AS4" s="2">
        <f t="shared" si="0"/>
        <v>1.8280090351726363E-3</v>
      </c>
      <c r="AT4" s="2">
        <f t="shared" si="6"/>
        <v>0.44811690859160458</v>
      </c>
      <c r="AU4" s="2">
        <f t="shared" si="0"/>
        <v>0</v>
      </c>
      <c r="AV4" s="2">
        <f t="shared" si="7"/>
        <v>6.3345017526289432E-2</v>
      </c>
      <c r="AW4" s="2">
        <f t="shared" si="0"/>
        <v>0.20868486352357321</v>
      </c>
      <c r="AX4" s="2">
        <f t="shared" si="8"/>
        <v>2.3463178318209752</v>
      </c>
      <c r="AY4" s="2">
        <f t="shared" ref="AY4:AY7" si="18">22/AX4</f>
        <v>9.3763938123105088</v>
      </c>
      <c r="AZ4" s="2"/>
      <c r="BA4" s="2">
        <f t="shared" si="9"/>
        <v>11.143051235002837</v>
      </c>
      <c r="BB4" s="2">
        <f t="shared" si="9"/>
        <v>3.0589098254774996</v>
      </c>
      <c r="BC4" s="2">
        <f t="shared" si="9"/>
        <v>0.94659771926829017</v>
      </c>
      <c r="BD4" s="2">
        <f t="shared" si="9"/>
        <v>8.1921185295602675E-2</v>
      </c>
      <c r="BE4" s="2">
        <f t="shared" si="9"/>
        <v>1.7140132606240411E-2</v>
      </c>
      <c r="BF4" s="2">
        <f t="shared" si="9"/>
        <v>4.2017206089100352</v>
      </c>
      <c r="BG4" s="2">
        <f t="shared" si="9"/>
        <v>0</v>
      </c>
      <c r="BH4" s="2">
        <f t="shared" si="9"/>
        <v>0.59394783037420096</v>
      </c>
      <c r="BI4" s="2">
        <f t="shared" si="9"/>
        <v>1.9567114630652949</v>
      </c>
      <c r="BJ4" s="2">
        <f t="shared" si="10"/>
        <v>22</v>
      </c>
      <c r="BK4" s="2"/>
      <c r="BL4" s="2"/>
      <c r="BM4" s="2">
        <f t="shared" si="11"/>
        <v>5.5715256175014183</v>
      </c>
      <c r="BN4" s="2">
        <f t="shared" si="2"/>
        <v>3.0589098254774996</v>
      </c>
      <c r="BO4" s="2">
        <f t="shared" si="12"/>
        <v>1.8931954385365803</v>
      </c>
      <c r="BP4" s="2">
        <f t="shared" si="2"/>
        <v>8.1921185295602675E-2</v>
      </c>
      <c r="BQ4" s="2">
        <f t="shared" si="13"/>
        <v>3.4280265212480822E-2</v>
      </c>
      <c r="BR4" s="2">
        <f t="shared" si="14"/>
        <v>2.8011470726066903</v>
      </c>
      <c r="BS4" s="2">
        <f t="shared" si="2"/>
        <v>0</v>
      </c>
      <c r="BT4" s="2">
        <f t="shared" si="15"/>
        <v>0.29697391518710048</v>
      </c>
      <c r="BU4" s="2">
        <f t="shared" si="2"/>
        <v>1.9567114630652949</v>
      </c>
      <c r="BV4" s="2">
        <f t="shared" si="16"/>
        <v>15.694664782882667</v>
      </c>
      <c r="BW4" t="e">
        <f>#REF!</f>
        <v>#REF!</v>
      </c>
    </row>
    <row r="5" spans="1:78" x14ac:dyDescent="0.3">
      <c r="A5">
        <v>144</v>
      </c>
      <c r="B5" s="4">
        <v>36.35</v>
      </c>
      <c r="C5" s="4">
        <v>23.69</v>
      </c>
      <c r="D5" s="4">
        <v>9.51</v>
      </c>
      <c r="E5" s="4">
        <v>1.14E-2</v>
      </c>
      <c r="F5" s="4">
        <v>4.2900000000000001E-2</v>
      </c>
      <c r="G5" s="4">
        <v>15</v>
      </c>
      <c r="H5" s="4">
        <v>0.69620000000000004</v>
      </c>
      <c r="I5" s="4">
        <v>0</v>
      </c>
      <c r="J5" s="4">
        <v>0</v>
      </c>
      <c r="K5" s="4">
        <v>8.89</v>
      </c>
      <c r="L5" s="4">
        <v>2.62</v>
      </c>
      <c r="M5" s="4">
        <v>96.810599999999994</v>
      </c>
      <c r="N5" s="1"/>
      <c r="O5" s="7">
        <v>5.5955680939149106</v>
      </c>
      <c r="P5" s="7">
        <v>3.0493549661068853</v>
      </c>
      <c r="Q5" s="7">
        <v>1.8673653834907133</v>
      </c>
      <c r="R5" s="7">
        <v>9.0763770448852615E-2</v>
      </c>
      <c r="S5" s="7">
        <v>1.2802813228063804E-2</v>
      </c>
      <c r="T5" s="7">
        <v>2.7212041328266481</v>
      </c>
      <c r="U5" s="7">
        <v>0</v>
      </c>
      <c r="V5" s="7">
        <v>0.30334226767796418</v>
      </c>
      <c r="W5" s="7">
        <v>2.0401702426591521</v>
      </c>
      <c r="X5" s="7">
        <v>15.680571670353189</v>
      </c>
      <c r="Y5" s="7">
        <f t="shared" si="17"/>
        <v>1.4946571135810531</v>
      </c>
      <c r="Z5" s="1"/>
      <c r="AA5" s="1"/>
      <c r="AB5" s="1"/>
      <c r="AC5" s="2">
        <f t="shared" si="3"/>
        <v>15.680571670353189</v>
      </c>
      <c r="AD5" s="2">
        <f>B5/60.08</f>
        <v>0.60502663115845545</v>
      </c>
      <c r="AE5" s="2">
        <f>C5/71.85</f>
        <v>0.32971468336812809</v>
      </c>
      <c r="AF5" s="2">
        <f>D5/94.2</f>
        <v>0.10095541401273884</v>
      </c>
      <c r="AG5" s="2">
        <f>H5/70.94</f>
        <v>9.8139272624753315E-3</v>
      </c>
      <c r="AH5" s="2">
        <f>F5/61.98</f>
        <v>6.9215876089060997E-4</v>
      </c>
      <c r="AI5" s="2">
        <f>G5/101.96</f>
        <v>0.14711651628089448</v>
      </c>
      <c r="AJ5" s="2">
        <f>I5/56.08</f>
        <v>0</v>
      </c>
      <c r="AK5" s="2">
        <f>L5/79.88</f>
        <v>3.2799198798197302E-2</v>
      </c>
      <c r="AL5" s="2">
        <f>K5/40.3</f>
        <v>0.22059553349875932</v>
      </c>
      <c r="AM5" s="2">
        <f t="shared" si="4"/>
        <v>1.4467140631405393</v>
      </c>
      <c r="AN5" s="2"/>
      <c r="AO5" s="2">
        <f t="shared" si="5"/>
        <v>1.2100532623169109</v>
      </c>
      <c r="AP5" s="2">
        <f t="shared" si="0"/>
        <v>0.32971468336812809</v>
      </c>
      <c r="AQ5" s="2">
        <f t="shared" si="0"/>
        <v>0.10095541401273884</v>
      </c>
      <c r="AR5" s="2">
        <f t="shared" si="0"/>
        <v>9.8139272624753315E-3</v>
      </c>
      <c r="AS5" s="2">
        <f t="shared" si="0"/>
        <v>6.9215876089060997E-4</v>
      </c>
      <c r="AT5" s="2">
        <f t="shared" si="6"/>
        <v>0.4413495488426834</v>
      </c>
      <c r="AU5" s="2">
        <f t="shared" si="0"/>
        <v>0</v>
      </c>
      <c r="AV5" s="2">
        <f t="shared" si="7"/>
        <v>6.5598397596394603E-2</v>
      </c>
      <c r="AW5" s="2">
        <f t="shared" si="0"/>
        <v>0.22059553349875932</v>
      </c>
      <c r="AX5" s="2">
        <f t="shared" si="8"/>
        <v>2.3787729256589811</v>
      </c>
      <c r="AY5" s="2">
        <f t="shared" si="18"/>
        <v>9.2484657794335021</v>
      </c>
      <c r="AZ5" s="2"/>
      <c r="BA5" s="2">
        <f t="shared" si="9"/>
        <v>11.191136187829821</v>
      </c>
      <c r="BB5" s="2">
        <f t="shared" si="9"/>
        <v>3.0493549661068853</v>
      </c>
      <c r="BC5" s="2">
        <f t="shared" si="9"/>
        <v>0.93368269174535667</v>
      </c>
      <c r="BD5" s="2">
        <f t="shared" si="9"/>
        <v>9.0763770448852615E-2</v>
      </c>
      <c r="BE5" s="2">
        <f t="shared" si="9"/>
        <v>6.4014066140319018E-3</v>
      </c>
      <c r="BF5" s="2">
        <f t="shared" si="9"/>
        <v>4.0818061992399723</v>
      </c>
      <c r="BG5" s="2">
        <f t="shared" si="9"/>
        <v>0</v>
      </c>
      <c r="BH5" s="2">
        <f t="shared" si="9"/>
        <v>0.60668453535592837</v>
      </c>
      <c r="BI5" s="2">
        <f t="shared" si="9"/>
        <v>2.0401702426591521</v>
      </c>
      <c r="BJ5" s="2">
        <f t="shared" si="10"/>
        <v>21.999999999999996</v>
      </c>
      <c r="BK5" s="2"/>
      <c r="BL5" s="2"/>
      <c r="BM5" s="2">
        <f t="shared" si="11"/>
        <v>5.5955680939149106</v>
      </c>
      <c r="BN5" s="2">
        <f t="shared" si="2"/>
        <v>3.0493549661068853</v>
      </c>
      <c r="BO5" s="2">
        <f t="shared" si="12"/>
        <v>1.8673653834907133</v>
      </c>
      <c r="BP5" s="2">
        <f t="shared" si="2"/>
        <v>9.0763770448852615E-2</v>
      </c>
      <c r="BQ5" s="2">
        <f t="shared" si="13"/>
        <v>1.2802813228063804E-2</v>
      </c>
      <c r="BR5" s="2">
        <f t="shared" si="14"/>
        <v>2.7212041328266481</v>
      </c>
      <c r="BS5" s="2">
        <f t="shared" si="2"/>
        <v>0</v>
      </c>
      <c r="BT5" s="2">
        <f t="shared" si="15"/>
        <v>0.30334226767796418</v>
      </c>
      <c r="BU5" s="2">
        <f t="shared" si="2"/>
        <v>2.0401702426591521</v>
      </c>
      <c r="BV5" s="2">
        <f t="shared" si="16"/>
        <v>15.680571670353189</v>
      </c>
      <c r="BW5" t="e">
        <f>#REF!</f>
        <v>#REF!</v>
      </c>
    </row>
    <row r="6" spans="1:78" x14ac:dyDescent="0.3">
      <c r="A6">
        <v>39</v>
      </c>
      <c r="B6" s="4">
        <v>36.25</v>
      </c>
      <c r="C6" s="4">
        <v>23.07</v>
      </c>
      <c r="D6" s="4">
        <v>9.31</v>
      </c>
      <c r="E6" s="4">
        <v>0</v>
      </c>
      <c r="F6" s="4">
        <v>3.7600000000000001E-2</v>
      </c>
      <c r="G6" s="4">
        <v>15.22</v>
      </c>
      <c r="H6" s="4">
        <v>0.69899999999999995</v>
      </c>
      <c r="I6" s="4">
        <v>0</v>
      </c>
      <c r="J6" s="4">
        <v>1.41E-2</v>
      </c>
      <c r="K6" s="4">
        <v>8.76</v>
      </c>
      <c r="L6" s="4">
        <v>2.76</v>
      </c>
      <c r="M6" s="4">
        <v>96.120800000000003</v>
      </c>
      <c r="N6" s="1"/>
      <c r="O6" s="7">
        <v>5.5975277692049792</v>
      </c>
      <c r="P6" s="7">
        <v>2.9787838592409965</v>
      </c>
      <c r="Q6" s="7">
        <v>1.8337787835480812</v>
      </c>
      <c r="R6" s="7">
        <v>9.1412200069339117E-2</v>
      </c>
      <c r="S6" s="7">
        <v>1.1256009178361165E-2</v>
      </c>
      <c r="T6" s="7">
        <v>2.7697016591495096</v>
      </c>
      <c r="U6" s="7">
        <v>0</v>
      </c>
      <c r="V6" s="7">
        <v>0.32054513933375406</v>
      </c>
      <c r="W6" s="7">
        <v>2.0165882385247169</v>
      </c>
      <c r="X6" s="7">
        <v>15.619593658249736</v>
      </c>
      <c r="Y6" s="7">
        <f t="shared" si="17"/>
        <v>1.4771403513789194</v>
      </c>
      <c r="Z6" s="1"/>
      <c r="AA6" s="1"/>
      <c r="AB6" s="1"/>
      <c r="AC6" s="2">
        <f t="shared" si="3"/>
        <v>15.619593658249736</v>
      </c>
      <c r="AD6" s="2">
        <f>B6/60.08</f>
        <v>0.6033621837549934</v>
      </c>
      <c r="AE6" s="2">
        <f>C6/71.85</f>
        <v>0.32108559498956163</v>
      </c>
      <c r="AF6" s="2">
        <f>D6/94.2</f>
        <v>9.8832271762208074E-2</v>
      </c>
      <c r="AG6" s="2">
        <f>H6/70.94</f>
        <v>9.8533972371017756E-3</v>
      </c>
      <c r="AH6" s="2">
        <f>F6/61.98</f>
        <v>6.0664730558244605E-4</v>
      </c>
      <c r="AI6" s="2">
        <f>G6/101.96</f>
        <v>0.14927422518634761</v>
      </c>
      <c r="AJ6" s="2">
        <f>I6/56.08</f>
        <v>0</v>
      </c>
      <c r="AK6" s="2">
        <f>L6/79.88</f>
        <v>3.4551827741612418E-2</v>
      </c>
      <c r="AL6" s="2">
        <f>K6/40.3</f>
        <v>0.21736972704714641</v>
      </c>
      <c r="AM6" s="2">
        <f t="shared" si="4"/>
        <v>1.4349358750245538</v>
      </c>
      <c r="AN6" s="2"/>
      <c r="AO6" s="2">
        <f t="shared" si="5"/>
        <v>1.2067243675099868</v>
      </c>
      <c r="AP6" s="2">
        <f t="shared" si="0"/>
        <v>0.32108559498956163</v>
      </c>
      <c r="AQ6" s="2">
        <f t="shared" si="0"/>
        <v>9.8832271762208074E-2</v>
      </c>
      <c r="AR6" s="2">
        <f t="shared" si="0"/>
        <v>9.8533972371017756E-3</v>
      </c>
      <c r="AS6" s="2">
        <f t="shared" si="0"/>
        <v>6.0664730558244605E-4</v>
      </c>
      <c r="AT6" s="2">
        <f t="shared" si="6"/>
        <v>0.44782267555904287</v>
      </c>
      <c r="AU6" s="2">
        <f t="shared" si="0"/>
        <v>0</v>
      </c>
      <c r="AV6" s="2">
        <f t="shared" si="7"/>
        <v>6.9103655483224835E-2</v>
      </c>
      <c r="AW6" s="2">
        <f t="shared" si="0"/>
        <v>0.21736972704714641</v>
      </c>
      <c r="AX6" s="2">
        <f t="shared" si="8"/>
        <v>2.3713983368938543</v>
      </c>
      <c r="AY6" s="2">
        <f t="shared" si="18"/>
        <v>9.2772267137609692</v>
      </c>
      <c r="AZ6" s="2"/>
      <c r="BA6" s="2">
        <f t="shared" si="9"/>
        <v>11.195055538409958</v>
      </c>
      <c r="BB6" s="2">
        <f t="shared" si="9"/>
        <v>2.9787838592409965</v>
      </c>
      <c r="BC6" s="2">
        <f t="shared" si="9"/>
        <v>0.91688939177404061</v>
      </c>
      <c r="BD6" s="2">
        <f t="shared" si="9"/>
        <v>9.1412200069339117E-2</v>
      </c>
      <c r="BE6" s="2">
        <f t="shared" si="9"/>
        <v>5.6280045891805826E-3</v>
      </c>
      <c r="BF6" s="2">
        <f t="shared" si="9"/>
        <v>4.1545524887242644</v>
      </c>
      <c r="BG6" s="2">
        <f t="shared" si="9"/>
        <v>0</v>
      </c>
      <c r="BH6" s="2">
        <f t="shared" si="9"/>
        <v>0.64109027866750812</v>
      </c>
      <c r="BI6" s="2">
        <f t="shared" si="9"/>
        <v>2.0165882385247169</v>
      </c>
      <c r="BJ6" s="2">
        <f t="shared" si="10"/>
        <v>22.000000000000007</v>
      </c>
      <c r="BK6" s="2"/>
      <c r="BL6" s="2"/>
      <c r="BM6" s="2">
        <f t="shared" si="11"/>
        <v>5.5975277692049792</v>
      </c>
      <c r="BN6" s="2">
        <f t="shared" si="2"/>
        <v>2.9787838592409965</v>
      </c>
      <c r="BO6" s="2">
        <f t="shared" si="12"/>
        <v>1.8337787835480812</v>
      </c>
      <c r="BP6" s="2">
        <f t="shared" si="2"/>
        <v>9.1412200069339117E-2</v>
      </c>
      <c r="BQ6" s="2">
        <f t="shared" si="13"/>
        <v>1.1256009178361165E-2</v>
      </c>
      <c r="BR6" s="2">
        <f t="shared" si="14"/>
        <v>2.7697016591495096</v>
      </c>
      <c r="BS6" s="2">
        <f t="shared" si="2"/>
        <v>0</v>
      </c>
      <c r="BT6" s="2">
        <f t="shared" si="15"/>
        <v>0.32054513933375406</v>
      </c>
      <c r="BU6" s="2">
        <f t="shared" si="2"/>
        <v>2.0165882385247169</v>
      </c>
      <c r="BV6" s="2">
        <f t="shared" si="16"/>
        <v>15.619593658249736</v>
      </c>
      <c r="BW6" t="e">
        <f>#REF!</f>
        <v>#REF!</v>
      </c>
    </row>
    <row r="7" spans="1:78" x14ac:dyDescent="0.3">
      <c r="A7">
        <v>38</v>
      </c>
      <c r="B7" s="4">
        <v>36.020000000000003</v>
      </c>
      <c r="C7" s="4">
        <v>22.94</v>
      </c>
      <c r="D7" s="4">
        <v>9.1199999999999992</v>
      </c>
      <c r="E7" s="4">
        <v>3.1899999999999998E-2</v>
      </c>
      <c r="F7" s="4">
        <v>5.91E-2</v>
      </c>
      <c r="G7" s="4">
        <v>14.91</v>
      </c>
      <c r="H7" s="4">
        <v>0.59960000000000002</v>
      </c>
      <c r="I7" s="4">
        <v>0</v>
      </c>
      <c r="J7" s="4">
        <v>0</v>
      </c>
      <c r="K7" s="4">
        <v>8.81</v>
      </c>
      <c r="L7" s="4">
        <v>2.7</v>
      </c>
      <c r="M7" s="4">
        <v>95.190600000000003</v>
      </c>
      <c r="N7" s="1"/>
      <c r="O7" s="7">
        <v>5.6139041369155658</v>
      </c>
      <c r="P7" s="7">
        <v>2.9896327954054178</v>
      </c>
      <c r="Q7" s="7">
        <v>1.8131141157592858</v>
      </c>
      <c r="R7" s="7">
        <v>7.9144665496627561E-2</v>
      </c>
      <c r="S7" s="7">
        <v>1.7857354182477889E-2</v>
      </c>
      <c r="T7" s="7">
        <v>2.7386026254861555</v>
      </c>
      <c r="U7" s="7">
        <v>0</v>
      </c>
      <c r="V7" s="7">
        <v>0.31650233313389553</v>
      </c>
      <c r="W7" s="7">
        <v>2.047019925798919</v>
      </c>
      <c r="X7" s="7">
        <v>15.615777952178345</v>
      </c>
      <c r="Y7" s="7">
        <f t="shared" si="17"/>
        <v>1.4604805540613446</v>
      </c>
      <c r="Z7" s="1"/>
      <c r="AA7" s="1"/>
      <c r="AB7" s="1"/>
      <c r="AC7" s="2">
        <f t="shared" si="3"/>
        <v>15.615777952178345</v>
      </c>
      <c r="AD7" s="2">
        <f>B7/60.08</f>
        <v>0.59953395472703075</v>
      </c>
      <c r="AE7" s="2">
        <f>C7/71.85</f>
        <v>0.31927627000695896</v>
      </c>
      <c r="AF7" s="2">
        <f>D7/94.2</f>
        <v>9.6815286624203814E-2</v>
      </c>
      <c r="AG7" s="2">
        <f>H7/70.94</f>
        <v>8.4522131378629833E-3</v>
      </c>
      <c r="AH7" s="2">
        <f>F7/61.98</f>
        <v>9.5353339787028078E-4</v>
      </c>
      <c r="AI7" s="2">
        <f>G7/101.96</f>
        <v>0.1462338171832091</v>
      </c>
      <c r="AJ7" s="2">
        <f>I7/56.08</f>
        <v>0</v>
      </c>
      <c r="AK7" s="2">
        <f>L7/79.88</f>
        <v>3.380070105157737E-2</v>
      </c>
      <c r="AL7" s="2">
        <f>K7/40.3</f>
        <v>0.21861042183622831</v>
      </c>
      <c r="AM7" s="2">
        <f t="shared" si="4"/>
        <v>1.4236761979649417</v>
      </c>
      <c r="AN7" s="2"/>
      <c r="AO7" s="2">
        <f t="shared" si="5"/>
        <v>1.1990679094540615</v>
      </c>
      <c r="AP7" s="2">
        <f t="shared" si="0"/>
        <v>0.31927627000695896</v>
      </c>
      <c r="AQ7" s="2">
        <f t="shared" si="0"/>
        <v>9.6815286624203814E-2</v>
      </c>
      <c r="AR7" s="2">
        <f t="shared" si="0"/>
        <v>8.4522131378629833E-3</v>
      </c>
      <c r="AS7" s="2">
        <f t="shared" si="0"/>
        <v>9.5353339787028078E-4</v>
      </c>
      <c r="AT7" s="2">
        <f t="shared" si="6"/>
        <v>0.43870145154962731</v>
      </c>
      <c r="AU7" s="2">
        <f t="shared" si="0"/>
        <v>0</v>
      </c>
      <c r="AV7" s="2">
        <f t="shared" si="7"/>
        <v>6.760140210315474E-2</v>
      </c>
      <c r="AW7" s="2">
        <f t="shared" si="0"/>
        <v>0.21861042183622831</v>
      </c>
      <c r="AX7" s="2">
        <f t="shared" si="8"/>
        <v>2.3494784881099675</v>
      </c>
      <c r="AY7" s="2">
        <f t="shared" si="18"/>
        <v>9.3637801373094707</v>
      </c>
      <c r="AZ7" s="2"/>
      <c r="BA7" s="2">
        <f t="shared" si="9"/>
        <v>11.227808273831132</v>
      </c>
      <c r="BB7" s="2">
        <f t="shared" si="9"/>
        <v>2.9896327954054178</v>
      </c>
      <c r="BC7" s="2">
        <f t="shared" si="9"/>
        <v>0.90655705787964291</v>
      </c>
      <c r="BD7" s="2">
        <f t="shared" si="9"/>
        <v>7.9144665496627561E-2</v>
      </c>
      <c r="BE7" s="2">
        <f t="shared" si="9"/>
        <v>8.9286770912389447E-3</v>
      </c>
      <c r="BF7" s="2">
        <f t="shared" si="9"/>
        <v>4.1079039382292333</v>
      </c>
      <c r="BG7" s="2">
        <f t="shared" si="9"/>
        <v>0</v>
      </c>
      <c r="BH7" s="2">
        <f t="shared" si="9"/>
        <v>0.63300466626779106</v>
      </c>
      <c r="BI7" s="2">
        <f t="shared" si="9"/>
        <v>2.047019925798919</v>
      </c>
      <c r="BJ7" s="2">
        <f t="shared" si="10"/>
        <v>22</v>
      </c>
      <c r="BK7" s="2"/>
      <c r="BL7" s="2"/>
      <c r="BM7" s="2">
        <f t="shared" si="11"/>
        <v>5.6139041369155658</v>
      </c>
      <c r="BN7" s="2">
        <f t="shared" si="2"/>
        <v>2.9896327954054178</v>
      </c>
      <c r="BO7" s="2">
        <f t="shared" si="12"/>
        <v>1.8131141157592858</v>
      </c>
      <c r="BP7" s="2">
        <f t="shared" si="2"/>
        <v>7.9144665496627561E-2</v>
      </c>
      <c r="BQ7" s="2">
        <f t="shared" si="13"/>
        <v>1.7857354182477889E-2</v>
      </c>
      <c r="BR7" s="2">
        <f t="shared" si="14"/>
        <v>2.7386026254861555</v>
      </c>
      <c r="BS7" s="2">
        <f t="shared" si="2"/>
        <v>0</v>
      </c>
      <c r="BT7" s="2">
        <f t="shared" si="15"/>
        <v>0.31650233313389553</v>
      </c>
      <c r="BU7" s="2">
        <f t="shared" si="2"/>
        <v>2.047019925798919</v>
      </c>
      <c r="BV7" s="2">
        <f t="shared" si="16"/>
        <v>15.615777952178345</v>
      </c>
      <c r="BW7" t="e">
        <f>#REF!</f>
        <v>#REF!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6292-E95F-4C82-9BC7-7C151B1338B0}">
  <dimension ref="A1:DI1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14" max="14" width="13.6640625" customWidth="1"/>
  </cols>
  <sheetData>
    <row r="1" spans="1:113" x14ac:dyDescent="0.3">
      <c r="O1" s="6" t="s">
        <v>65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11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O2" s="5" t="s">
        <v>32</v>
      </c>
      <c r="P2" s="3" t="s">
        <v>33</v>
      </c>
      <c r="Q2" s="5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 t="s">
        <v>41</v>
      </c>
      <c r="Y2" s="3" t="s">
        <v>42</v>
      </c>
      <c r="Z2" s="3" t="s">
        <v>43</v>
      </c>
      <c r="AA2" s="3" t="s">
        <v>44</v>
      </c>
      <c r="AB2" s="3" t="s">
        <v>45</v>
      </c>
      <c r="AC2" s="3" t="s">
        <v>46</v>
      </c>
      <c r="AD2" s="3" t="s">
        <v>47</v>
      </c>
      <c r="AE2" s="3" t="s">
        <v>48</v>
      </c>
      <c r="AF2" s="3" t="s">
        <v>49</v>
      </c>
      <c r="AG2" s="3" t="s">
        <v>50</v>
      </c>
      <c r="AH2" s="3" t="s">
        <v>51</v>
      </c>
      <c r="AI2" s="3" t="s">
        <v>52</v>
      </c>
      <c r="AJ2" s="3" t="s">
        <v>53</v>
      </c>
      <c r="AK2" s="3" t="s">
        <v>54</v>
      </c>
      <c r="AL2" s="3" t="s">
        <v>55</v>
      </c>
      <c r="AM2" s="3" t="s">
        <v>56</v>
      </c>
      <c r="AN2" s="3" t="s">
        <v>57</v>
      </c>
      <c r="AO2" s="3" t="s">
        <v>58</v>
      </c>
      <c r="AP2" s="3" t="s">
        <v>59</v>
      </c>
      <c r="AQ2" s="3" t="s">
        <v>60</v>
      </c>
      <c r="AR2" s="3" t="s">
        <v>29</v>
      </c>
      <c r="AS2" t="s">
        <v>30</v>
      </c>
      <c r="AT2" t="s">
        <v>31</v>
      </c>
      <c r="BL2" s="1"/>
      <c r="DG2" s="1"/>
      <c r="DI2" s="1"/>
    </row>
    <row r="3" spans="1:113" x14ac:dyDescent="0.3">
      <c r="A3">
        <v>92</v>
      </c>
      <c r="B3" s="4">
        <v>44.32</v>
      </c>
      <c r="C3" s="4">
        <v>22.96</v>
      </c>
      <c r="D3" s="4">
        <v>0.97909999999999997</v>
      </c>
      <c r="E3" s="4">
        <v>0</v>
      </c>
      <c r="F3" s="4">
        <v>1.3472999999999999</v>
      </c>
      <c r="G3" s="4">
        <v>8.7799999999999994</v>
      </c>
      <c r="H3" s="4">
        <v>0.874</v>
      </c>
      <c r="I3" s="4">
        <v>11.29</v>
      </c>
      <c r="J3" s="4">
        <v>5.8999999999999999E-3</v>
      </c>
      <c r="K3" s="4">
        <v>7.73</v>
      </c>
      <c r="L3" s="4">
        <v>0.64649999999999996</v>
      </c>
      <c r="M3" s="4">
        <v>98.932900000000004</v>
      </c>
      <c r="N3" s="3"/>
      <c r="O3" s="7">
        <v>6.651487092232041</v>
      </c>
      <c r="P3" s="7">
        <v>1.348512907767959</v>
      </c>
      <c r="Q3" s="7">
        <v>0</v>
      </c>
      <c r="R3" s="7">
        <v>8</v>
      </c>
      <c r="S3" s="7">
        <v>0.20438752033996277</v>
      </c>
      <c r="T3" s="7">
        <v>7.2975889607225355E-2</v>
      </c>
      <c r="U3" s="7">
        <v>0</v>
      </c>
      <c r="V3" s="7">
        <v>7.0002881523819965E-4</v>
      </c>
      <c r="W3" s="7">
        <v>0.77406168647197726</v>
      </c>
      <c r="X3" s="7">
        <v>0</v>
      </c>
      <c r="Y3" s="7">
        <v>1.7295111757682999</v>
      </c>
      <c r="Z3" s="7">
        <v>2.1072751808954426</v>
      </c>
      <c r="AA3" s="7">
        <v>0.1110885181018535</v>
      </c>
      <c r="AB3" s="7">
        <v>0</v>
      </c>
      <c r="AC3" s="7">
        <v>0</v>
      </c>
      <c r="AD3" s="7">
        <v>0</v>
      </c>
      <c r="AE3" s="7">
        <v>5</v>
      </c>
      <c r="AF3" s="7">
        <v>0</v>
      </c>
      <c r="AG3" s="7">
        <v>0</v>
      </c>
      <c r="AH3" s="7">
        <v>2.9143354396410359E-15</v>
      </c>
      <c r="AI3" s="7">
        <v>0</v>
      </c>
      <c r="AJ3" s="7">
        <v>0</v>
      </c>
      <c r="AK3" s="7">
        <v>0</v>
      </c>
      <c r="AL3" s="7">
        <v>1.8152433811273383</v>
      </c>
      <c r="AM3" s="7">
        <v>0.18475661887265882</v>
      </c>
      <c r="AN3" s="7">
        <v>2</v>
      </c>
      <c r="AO3" s="7">
        <v>0.20724842806122673</v>
      </c>
      <c r="AP3" s="7">
        <v>0.18743688940556988</v>
      </c>
      <c r="AQ3" s="7">
        <v>0.39468531746679658</v>
      </c>
      <c r="AR3" s="5" t="s">
        <v>61</v>
      </c>
      <c r="AS3" s="1" t="s">
        <v>64</v>
      </c>
      <c r="AT3" s="1" t="s">
        <v>68</v>
      </c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</row>
    <row r="4" spans="1:113" x14ac:dyDescent="0.3">
      <c r="A4">
        <v>98</v>
      </c>
      <c r="B4" s="4">
        <v>43.92</v>
      </c>
      <c r="C4" s="4">
        <v>22.74</v>
      </c>
      <c r="D4" s="4">
        <v>0.91</v>
      </c>
      <c r="E4" s="4">
        <v>0</v>
      </c>
      <c r="F4" s="4">
        <v>1.2003999999999999</v>
      </c>
      <c r="G4" s="4">
        <v>8.9499999999999993</v>
      </c>
      <c r="H4" s="4">
        <v>0.90010000000000001</v>
      </c>
      <c r="I4" s="4">
        <v>11.56</v>
      </c>
      <c r="J4" s="4">
        <v>0</v>
      </c>
      <c r="K4" s="4">
        <v>7.62</v>
      </c>
      <c r="L4" s="4">
        <v>0.65359999999999996</v>
      </c>
      <c r="M4" s="4">
        <v>98.4542</v>
      </c>
      <c r="N4" s="3"/>
      <c r="O4" s="7">
        <v>6.6316357602825899</v>
      </c>
      <c r="P4" s="7">
        <v>1.3683642397174101</v>
      </c>
      <c r="Q4" s="7">
        <v>0</v>
      </c>
      <c r="R4" s="7">
        <v>8</v>
      </c>
      <c r="S4" s="7">
        <v>0.22425317948378409</v>
      </c>
      <c r="T4" s="7">
        <v>7.4227057499351171E-2</v>
      </c>
      <c r="U4" s="7">
        <v>0</v>
      </c>
      <c r="V4" s="7">
        <v>0</v>
      </c>
      <c r="W4" s="7">
        <v>0.7174703163116557</v>
      </c>
      <c r="X4" s="7">
        <v>0</v>
      </c>
      <c r="Y4" s="7">
        <v>1.7152924755819674</v>
      </c>
      <c r="Z4" s="7">
        <v>2.1536536552494261</v>
      </c>
      <c r="AA4" s="7">
        <v>0.1151033158738155</v>
      </c>
      <c r="AB4" s="7">
        <v>0</v>
      </c>
      <c r="AC4" s="7">
        <v>0</v>
      </c>
      <c r="AD4" s="7">
        <v>0</v>
      </c>
      <c r="AE4" s="7">
        <v>5</v>
      </c>
      <c r="AF4" s="7">
        <v>0</v>
      </c>
      <c r="AG4" s="7">
        <v>0</v>
      </c>
      <c r="AH4" s="7">
        <v>7.3552275381416621E-16</v>
      </c>
      <c r="AI4" s="7">
        <v>0</v>
      </c>
      <c r="AJ4" s="7">
        <v>0</v>
      </c>
      <c r="AK4" s="7">
        <v>0</v>
      </c>
      <c r="AL4" s="7">
        <v>1.8699848431150567</v>
      </c>
      <c r="AM4" s="7">
        <v>0.13001515688494258</v>
      </c>
      <c r="AN4" s="7">
        <v>2</v>
      </c>
      <c r="AO4" s="7">
        <v>0.22137748875661278</v>
      </c>
      <c r="AP4" s="7">
        <v>0.17527046647000427</v>
      </c>
      <c r="AQ4" s="7">
        <v>0.39664795522661705</v>
      </c>
      <c r="AR4" s="5" t="s">
        <v>61</v>
      </c>
      <c r="AS4" s="1" t="s">
        <v>61</v>
      </c>
      <c r="AT4" s="1" t="s">
        <v>68</v>
      </c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</row>
    <row r="5" spans="1:113" x14ac:dyDescent="0.3">
      <c r="A5">
        <v>99</v>
      </c>
      <c r="B5" s="4">
        <v>43.73</v>
      </c>
      <c r="C5" s="4">
        <v>22.94</v>
      </c>
      <c r="D5" s="4">
        <v>0.94810000000000005</v>
      </c>
      <c r="E5" s="4">
        <v>0</v>
      </c>
      <c r="F5" s="4">
        <v>1.1674</v>
      </c>
      <c r="G5" s="4">
        <v>9.08</v>
      </c>
      <c r="H5" s="4">
        <v>0.87180000000000002</v>
      </c>
      <c r="I5" s="4">
        <v>11.4</v>
      </c>
      <c r="J5" s="4">
        <v>2.7400000000000001E-2</v>
      </c>
      <c r="K5" s="4">
        <v>7.55</v>
      </c>
      <c r="L5" s="4">
        <v>0.70399999999999996</v>
      </c>
      <c r="M5" s="4">
        <v>98.418800000000005</v>
      </c>
      <c r="N5" s="3"/>
      <c r="O5" s="7">
        <v>6.5982194762960402</v>
      </c>
      <c r="P5" s="7">
        <v>1.4017805237039598</v>
      </c>
      <c r="Q5" s="7">
        <v>0</v>
      </c>
      <c r="R5" s="7">
        <v>8</v>
      </c>
      <c r="S5" s="7">
        <v>0.21281305671559325</v>
      </c>
      <c r="T5" s="7">
        <v>7.9893566166666471E-2</v>
      </c>
      <c r="U5" s="7">
        <v>0</v>
      </c>
      <c r="V5" s="7">
        <v>3.2684567875237171E-3</v>
      </c>
      <c r="W5" s="7">
        <v>0.80189259482881592</v>
      </c>
      <c r="X5" s="7">
        <v>0</v>
      </c>
      <c r="Y5" s="7">
        <v>1.6983183789800766</v>
      </c>
      <c r="Z5" s="7">
        <v>2.0924094078464766</v>
      </c>
      <c r="AA5" s="7">
        <v>0.11140453867484637</v>
      </c>
      <c r="AB5" s="7">
        <v>0</v>
      </c>
      <c r="AC5" s="7">
        <v>0</v>
      </c>
      <c r="AD5" s="7">
        <v>0</v>
      </c>
      <c r="AE5" s="7">
        <v>4.9999999999999991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1.8427823772827532</v>
      </c>
      <c r="AM5" s="7">
        <v>0.15721762271724682</v>
      </c>
      <c r="AN5" s="7">
        <v>2</v>
      </c>
      <c r="AO5" s="7">
        <v>0.18427027484227382</v>
      </c>
      <c r="AP5" s="7">
        <v>0.18247797106613722</v>
      </c>
      <c r="AQ5" s="7">
        <v>0.36674824590841104</v>
      </c>
      <c r="AR5" s="5" t="s">
        <v>61</v>
      </c>
      <c r="AS5" s="1" t="s">
        <v>64</v>
      </c>
      <c r="AT5" s="1" t="s">
        <v>68</v>
      </c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</row>
    <row r="6" spans="1:113" x14ac:dyDescent="0.3">
      <c r="A6">
        <v>377</v>
      </c>
      <c r="B6" s="4">
        <v>44.29</v>
      </c>
      <c r="C6" s="4">
        <v>22.08</v>
      </c>
      <c r="D6" s="4">
        <v>0.81889999999999996</v>
      </c>
      <c r="E6" s="4">
        <v>0.02</v>
      </c>
      <c r="F6" s="4">
        <v>1.1028</v>
      </c>
      <c r="G6" s="4">
        <v>8.2100000000000009</v>
      </c>
      <c r="H6" s="4">
        <v>1.1389</v>
      </c>
      <c r="I6" s="4">
        <v>11.42</v>
      </c>
      <c r="J6" s="4">
        <v>1.2699999999999999E-2</v>
      </c>
      <c r="K6" s="4">
        <v>7.91</v>
      </c>
      <c r="L6" s="4">
        <v>0.60160000000000002</v>
      </c>
      <c r="M6" s="4">
        <v>97.604900000000001</v>
      </c>
      <c r="N6" s="3"/>
      <c r="O6" s="7">
        <v>6.7212575354726534</v>
      </c>
      <c r="P6" s="7">
        <v>1.2787424645273466</v>
      </c>
      <c r="Q6" s="7">
        <v>0</v>
      </c>
      <c r="R6" s="7">
        <v>8</v>
      </c>
      <c r="S6" s="7">
        <v>0.18956871710875967</v>
      </c>
      <c r="T6" s="7">
        <v>6.8666443072570055E-2</v>
      </c>
      <c r="U6" s="7">
        <v>0</v>
      </c>
      <c r="V6" s="7">
        <v>1.5236789991802141E-3</v>
      </c>
      <c r="W6" s="7">
        <v>0.74166131171223748</v>
      </c>
      <c r="X6" s="7">
        <v>0</v>
      </c>
      <c r="Y6" s="7">
        <v>1.7895598086062412</v>
      </c>
      <c r="Z6" s="7">
        <v>2.0602028527849106</v>
      </c>
      <c r="AA6" s="7">
        <v>0.14637576873722888</v>
      </c>
      <c r="AB6" s="7">
        <v>0</v>
      </c>
      <c r="AC6" s="7">
        <v>2.4414189788701528E-3</v>
      </c>
      <c r="AD6" s="7">
        <v>0</v>
      </c>
      <c r="AE6" s="7">
        <v>4.9999999999999982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1.8566621290418059</v>
      </c>
      <c r="AM6" s="7">
        <v>0.14333787095819406</v>
      </c>
      <c r="AN6" s="7">
        <v>2</v>
      </c>
      <c r="AO6" s="7">
        <v>0.18111375975958899</v>
      </c>
      <c r="AP6" s="7">
        <v>0.15852024835902398</v>
      </c>
      <c r="AQ6" s="7">
        <v>0.339634008118613</v>
      </c>
      <c r="AR6" s="5" t="s">
        <v>61</v>
      </c>
      <c r="AS6" s="1" t="s">
        <v>61</v>
      </c>
      <c r="AT6" s="1" t="s">
        <v>68</v>
      </c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</row>
    <row r="7" spans="1:113" x14ac:dyDescent="0.3">
      <c r="A7">
        <v>378</v>
      </c>
      <c r="B7" s="4">
        <v>45.67</v>
      </c>
      <c r="C7" s="4">
        <v>21.86</v>
      </c>
      <c r="D7" s="4">
        <v>0.68430000000000002</v>
      </c>
      <c r="E7" s="4">
        <v>0</v>
      </c>
      <c r="F7" s="4">
        <v>1.0274000000000001</v>
      </c>
      <c r="G7" s="4">
        <v>7.59</v>
      </c>
      <c r="H7" s="4">
        <v>1.093</v>
      </c>
      <c r="I7" s="4">
        <v>11.26</v>
      </c>
      <c r="J7" s="4">
        <v>0</v>
      </c>
      <c r="K7" s="4">
        <v>8.2899999999999991</v>
      </c>
      <c r="L7" s="4">
        <v>0.60609999999999997</v>
      </c>
      <c r="M7" s="4">
        <v>98.0809</v>
      </c>
      <c r="N7" s="3"/>
      <c r="O7" s="7">
        <v>6.8530600406039186</v>
      </c>
      <c r="P7" s="7">
        <v>1.1469399593960814</v>
      </c>
      <c r="Q7" s="7">
        <v>0</v>
      </c>
      <c r="R7" s="7">
        <v>8</v>
      </c>
      <c r="S7" s="7">
        <v>0.19528525776755901</v>
      </c>
      <c r="T7" s="7">
        <v>6.8405288196102698E-2</v>
      </c>
      <c r="U7" s="7">
        <v>0</v>
      </c>
      <c r="V7" s="7">
        <v>0</v>
      </c>
      <c r="W7" s="7">
        <v>0.7519739880121028</v>
      </c>
      <c r="X7" s="7">
        <v>0</v>
      </c>
      <c r="Y7" s="7">
        <v>1.8545260304750271</v>
      </c>
      <c r="Z7" s="7">
        <v>1.9909061792631042</v>
      </c>
      <c r="AA7" s="7">
        <v>0.1389032562861035</v>
      </c>
      <c r="AB7" s="7">
        <v>0</v>
      </c>
      <c r="AC7" s="7">
        <v>0</v>
      </c>
      <c r="AD7" s="7">
        <v>0</v>
      </c>
      <c r="AE7" s="7">
        <v>4.9999999999999991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1.8101469575965423</v>
      </c>
      <c r="AM7" s="7">
        <v>0.18985304240345768</v>
      </c>
      <c r="AN7" s="7">
        <v>2</v>
      </c>
      <c r="AO7" s="7">
        <v>0.10903010937208585</v>
      </c>
      <c r="AP7" s="7">
        <v>0.13098123530244826</v>
      </c>
      <c r="AQ7" s="7">
        <v>0.24001134467453411</v>
      </c>
      <c r="AR7" s="5" t="s">
        <v>61</v>
      </c>
      <c r="AS7" s="1" t="s">
        <v>64</v>
      </c>
      <c r="AT7" s="1" t="s">
        <v>68</v>
      </c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</row>
    <row r="8" spans="1:113" x14ac:dyDescent="0.3">
      <c r="A8">
        <v>354</v>
      </c>
      <c r="B8" s="4">
        <v>43.42</v>
      </c>
      <c r="C8" s="4">
        <v>23.01</v>
      </c>
      <c r="D8" s="4">
        <v>0.90159999999999996</v>
      </c>
      <c r="E8" s="4">
        <v>0</v>
      </c>
      <c r="F8" s="4">
        <v>1.0848</v>
      </c>
      <c r="G8" s="4">
        <v>9.5</v>
      </c>
      <c r="H8" s="4">
        <v>0.93540000000000001</v>
      </c>
      <c r="I8" s="4">
        <v>11.39</v>
      </c>
      <c r="J8" s="4">
        <v>8.5000000000000006E-3</v>
      </c>
      <c r="K8" s="4">
        <v>7.38</v>
      </c>
      <c r="L8" s="4">
        <v>0.4793</v>
      </c>
      <c r="M8" s="4">
        <v>98.109700000000004</v>
      </c>
      <c r="N8" s="3"/>
      <c r="O8" s="7">
        <v>6.5621091962316624</v>
      </c>
      <c r="P8" s="7">
        <v>1.4378908037683376</v>
      </c>
      <c r="Q8" s="7">
        <v>0</v>
      </c>
      <c r="R8" s="7">
        <v>8</v>
      </c>
      <c r="S8" s="7">
        <v>0.25413636417352725</v>
      </c>
      <c r="T8" s="7">
        <v>5.4481986043393306E-2</v>
      </c>
      <c r="U8" s="7">
        <v>0</v>
      </c>
      <c r="V8" s="7">
        <v>1.0155877743816225E-3</v>
      </c>
      <c r="W8" s="7">
        <v>0.87642934966306518</v>
      </c>
      <c r="X8" s="7">
        <v>0</v>
      </c>
      <c r="Y8" s="7">
        <v>1.6627803115057358</v>
      </c>
      <c r="Z8" s="7">
        <v>2.0314300517928503</v>
      </c>
      <c r="AA8" s="7">
        <v>0.11972634904704638</v>
      </c>
      <c r="AB8" s="7">
        <v>0</v>
      </c>
      <c r="AC8" s="7">
        <v>0</v>
      </c>
      <c r="AD8" s="7">
        <v>0</v>
      </c>
      <c r="AE8" s="7">
        <v>5</v>
      </c>
      <c r="AF8" s="7">
        <v>0</v>
      </c>
      <c r="AG8" s="7">
        <v>0</v>
      </c>
      <c r="AH8" s="7">
        <v>5.5511151231257827E-17</v>
      </c>
      <c r="AI8" s="7">
        <v>0</v>
      </c>
      <c r="AJ8" s="7">
        <v>0</v>
      </c>
      <c r="AK8" s="7">
        <v>0</v>
      </c>
      <c r="AL8" s="7">
        <v>1.8441628834689032</v>
      </c>
      <c r="AM8" s="7">
        <v>0.15583711653109678</v>
      </c>
      <c r="AN8" s="7">
        <v>2</v>
      </c>
      <c r="AO8" s="7">
        <v>0.16200515666234228</v>
      </c>
      <c r="AP8" s="7">
        <v>0.17381071805015827</v>
      </c>
      <c r="AQ8" s="7">
        <v>0.33581587471250052</v>
      </c>
      <c r="AR8" s="5" t="s">
        <v>61</v>
      </c>
      <c r="AS8" s="1" t="s">
        <v>64</v>
      </c>
      <c r="AT8" s="1" t="s">
        <v>68</v>
      </c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</row>
    <row r="9" spans="1:113" x14ac:dyDescent="0.3"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</row>
    <row r="10" spans="1:113" x14ac:dyDescent="0.3"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9324-9EF6-4B44-9565-7D8D11B611C4}">
  <dimension ref="A1:CA2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1" max="1" width="8.88671875" style="8"/>
    <col min="2" max="14" width="8.88671875" style="13"/>
    <col min="15" max="24" width="9.5546875" style="13" bestFit="1" customWidth="1"/>
    <col min="25" max="25" width="8.88671875" style="13"/>
    <col min="26" max="27" width="9.5546875" style="13" bestFit="1" customWidth="1"/>
    <col min="28" max="28" width="10.5546875" style="13" bestFit="1" customWidth="1"/>
    <col min="29" max="16384" width="8.88671875" style="8"/>
  </cols>
  <sheetData>
    <row r="1" spans="1:79" x14ac:dyDescent="0.3">
      <c r="O1" s="6" t="s">
        <v>66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79" x14ac:dyDescent="0.3">
      <c r="A2" s="8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/>
      <c r="Z2" s="5" t="s">
        <v>16</v>
      </c>
      <c r="AA2" s="3" t="s">
        <v>17</v>
      </c>
      <c r="AB2" s="5" t="s">
        <v>18</v>
      </c>
      <c r="AD2" s="9"/>
      <c r="BY2" s="9"/>
      <c r="CA2" s="9"/>
    </row>
    <row r="3" spans="1:79" x14ac:dyDescent="0.3">
      <c r="A3" s="8">
        <v>93</v>
      </c>
      <c r="B3" s="12">
        <v>62.39</v>
      </c>
      <c r="C3" s="12">
        <v>0.31180000000000002</v>
      </c>
      <c r="D3" s="12">
        <v>16.45</v>
      </c>
      <c r="E3" s="12">
        <v>0</v>
      </c>
      <c r="F3" s="12">
        <v>0.30420000000000003</v>
      </c>
      <c r="G3" s="12">
        <v>17.329999999999998</v>
      </c>
      <c r="H3" s="12">
        <v>0</v>
      </c>
      <c r="I3" s="12">
        <v>3.09E-2</v>
      </c>
      <c r="J3" s="12">
        <v>2.7000000000000001E-3</v>
      </c>
      <c r="K3" s="12">
        <v>0</v>
      </c>
      <c r="L3" s="12">
        <v>3.5499999999999997E-2</v>
      </c>
      <c r="M3" s="12">
        <v>96.855099999999993</v>
      </c>
      <c r="N3" s="14"/>
      <c r="O3" s="15">
        <v>2.9968371469593942</v>
      </c>
      <c r="P3" s="15">
        <v>1.252354902063626E-2</v>
      </c>
      <c r="Q3" s="15">
        <v>1.0079130698426073</v>
      </c>
      <c r="R3" s="15">
        <v>0</v>
      </c>
      <c r="S3" s="15">
        <v>2.8327987046222986E-2</v>
      </c>
      <c r="T3" s="15">
        <v>0.98101763236019524</v>
      </c>
      <c r="U3" s="15">
        <v>1.5901150795414197E-3</v>
      </c>
      <c r="V3" s="15">
        <v>1.282532498162389E-3</v>
      </c>
      <c r="W3" s="15">
        <v>0</v>
      </c>
      <c r="X3" s="15">
        <v>5.0294920328067603</v>
      </c>
      <c r="Y3" s="15"/>
      <c r="Z3" s="12">
        <f>U3/(Q3+S3+U3)*100</f>
        <v>0.15321519747046863</v>
      </c>
      <c r="AA3" s="12">
        <f>S3/(Q3+S3+U3)*100</f>
        <v>2.7295371165712385</v>
      </c>
      <c r="AB3" s="12">
        <f>Q3/(Q3+S3+U3)*100</f>
        <v>97.11724768595829</v>
      </c>
      <c r="AC3" s="9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Y3" s="11"/>
      <c r="BZ3" s="11"/>
      <c r="CA3" s="11"/>
    </row>
    <row r="4" spans="1:79" x14ac:dyDescent="0.3">
      <c r="A4" s="8">
        <v>95</v>
      </c>
      <c r="B4" s="12">
        <v>64.73</v>
      </c>
      <c r="C4" s="12">
        <v>0.14080000000000001</v>
      </c>
      <c r="D4" s="12">
        <v>16.170000000000002</v>
      </c>
      <c r="E4" s="12">
        <v>0</v>
      </c>
      <c r="F4" s="12">
        <v>0.34310000000000002</v>
      </c>
      <c r="G4" s="12">
        <v>18.36</v>
      </c>
      <c r="H4" s="12">
        <v>0</v>
      </c>
      <c r="I4" s="12">
        <v>1.66E-2</v>
      </c>
      <c r="J4" s="12">
        <v>1.8E-3</v>
      </c>
      <c r="K4" s="12">
        <v>0</v>
      </c>
      <c r="L4" s="12">
        <v>0</v>
      </c>
      <c r="M4" s="12">
        <v>99.7624</v>
      </c>
      <c r="N4" s="14"/>
      <c r="O4" s="15">
        <v>2.9985444223690036</v>
      </c>
      <c r="P4" s="15">
        <v>5.453944151622786E-3</v>
      </c>
      <c r="Q4" s="15">
        <v>0.95548509541255777</v>
      </c>
      <c r="R4" s="15">
        <v>0</v>
      </c>
      <c r="S4" s="15">
        <v>3.0812997303612585E-2</v>
      </c>
      <c r="T4" s="15">
        <v>1.0023228932691441</v>
      </c>
      <c r="U4" s="15">
        <v>8.2382484856784502E-4</v>
      </c>
      <c r="V4" s="15">
        <v>0</v>
      </c>
      <c r="W4" s="15">
        <v>0</v>
      </c>
      <c r="X4" s="15">
        <v>4.9934431773545089</v>
      </c>
      <c r="Y4" s="15"/>
      <c r="Z4" s="12">
        <f t="shared" ref="Z4:Z29" si="0">U4/(Q4+S4+U4)*100</f>
        <v>8.3457254256925809E-2</v>
      </c>
      <c r="AA4" s="12">
        <f t="shared" ref="AA4:AA29" si="1">S4/(Q4+S4+U4)*100</f>
        <v>3.1214986472622606</v>
      </c>
      <c r="AB4" s="12">
        <f t="shared" ref="AB4:AB29" si="2">Q4/(Q4+S4+U4)*100</f>
        <v>96.795044098480815</v>
      </c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Y4" s="11"/>
      <c r="BZ4" s="11"/>
      <c r="CA4" s="11"/>
    </row>
    <row r="5" spans="1:79" x14ac:dyDescent="0.3">
      <c r="A5" s="8">
        <v>96</v>
      </c>
      <c r="B5" s="12">
        <v>65.31</v>
      </c>
      <c r="C5" s="12">
        <v>0.1182</v>
      </c>
      <c r="D5" s="12">
        <v>15.91</v>
      </c>
      <c r="E5" s="12">
        <v>0</v>
      </c>
      <c r="F5" s="12">
        <v>0.48110000000000003</v>
      </c>
      <c r="G5" s="12">
        <v>18.5</v>
      </c>
      <c r="H5" s="12">
        <v>4.8999999999999998E-3</v>
      </c>
      <c r="I5" s="12">
        <v>0</v>
      </c>
      <c r="J5" s="12">
        <v>0</v>
      </c>
      <c r="K5" s="12">
        <v>0</v>
      </c>
      <c r="L5" s="12">
        <v>1.8100000000000002E-2</v>
      </c>
      <c r="M5" s="12">
        <v>100.34220000000001</v>
      </c>
      <c r="N5" s="14"/>
      <c r="O5" s="15">
        <v>3.0015985415699458</v>
      </c>
      <c r="P5" s="15">
        <v>4.542485503295432E-3</v>
      </c>
      <c r="Q5" s="15">
        <v>0.93272178072383849</v>
      </c>
      <c r="R5" s="15">
        <v>1.9072505192750127E-4</v>
      </c>
      <c r="S5" s="15">
        <v>4.2866361939637158E-2</v>
      </c>
      <c r="T5" s="15">
        <v>1.0020162004272719</v>
      </c>
      <c r="U5" s="15">
        <v>0</v>
      </c>
      <c r="V5" s="15">
        <v>6.2566716612070822E-4</v>
      </c>
      <c r="W5" s="15">
        <v>0</v>
      </c>
      <c r="X5" s="15">
        <v>4.9845617623820369</v>
      </c>
      <c r="Y5" s="15"/>
      <c r="Z5" s="12">
        <f t="shared" si="0"/>
        <v>0</v>
      </c>
      <c r="AA5" s="12">
        <f t="shared" si="1"/>
        <v>4.393899440250137</v>
      </c>
      <c r="AB5" s="12">
        <f t="shared" si="2"/>
        <v>95.606100559749876</v>
      </c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Y5" s="11"/>
      <c r="BZ5" s="11"/>
      <c r="CA5" s="11"/>
    </row>
    <row r="6" spans="1:79" x14ac:dyDescent="0.3">
      <c r="A6" s="8">
        <v>106</v>
      </c>
      <c r="B6" s="12">
        <v>61.56</v>
      </c>
      <c r="C6" s="12">
        <v>2.4799999999999999E-2</v>
      </c>
      <c r="D6" s="12">
        <v>16.399999999999999</v>
      </c>
      <c r="E6" s="12">
        <v>3.1699999999999999E-2</v>
      </c>
      <c r="F6" s="12">
        <v>0.45279999999999998</v>
      </c>
      <c r="G6" s="12">
        <v>17.309999999999999</v>
      </c>
      <c r="H6" s="12">
        <v>6.8900000000000003E-2</v>
      </c>
      <c r="I6" s="12">
        <v>0</v>
      </c>
      <c r="J6" s="12">
        <v>0</v>
      </c>
      <c r="K6" s="12">
        <v>3.7000000000000002E-3</v>
      </c>
      <c r="L6" s="12">
        <v>1.1900000000000001E-2</v>
      </c>
      <c r="M6" s="12">
        <v>95.863900000000001</v>
      </c>
      <c r="N6" s="14"/>
      <c r="O6" s="15">
        <v>2.9897826938380061</v>
      </c>
      <c r="P6" s="15">
        <v>1.0071539140987823E-3</v>
      </c>
      <c r="Q6" s="15">
        <v>1.0160003964960953</v>
      </c>
      <c r="R6" s="15">
        <v>2.8339943121851205E-3</v>
      </c>
      <c r="S6" s="15">
        <v>4.2633970313052695E-2</v>
      </c>
      <c r="T6" s="15">
        <v>0.99075933563576246</v>
      </c>
      <c r="U6" s="15">
        <v>0</v>
      </c>
      <c r="V6" s="15">
        <v>4.3469019247781477E-4</v>
      </c>
      <c r="W6" s="15">
        <v>2.6789685453212881E-4</v>
      </c>
      <c r="X6" s="15">
        <v>5.0437201315562099</v>
      </c>
      <c r="Y6" s="15"/>
      <c r="Z6" s="12">
        <f t="shared" si="0"/>
        <v>0</v>
      </c>
      <c r="AA6" s="12">
        <f t="shared" si="1"/>
        <v>4.0272611252510755</v>
      </c>
      <c r="AB6" s="12">
        <f t="shared" si="2"/>
        <v>95.972738874748913</v>
      </c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Y6" s="11"/>
      <c r="BZ6" s="11"/>
      <c r="CA6" s="11"/>
    </row>
    <row r="7" spans="1:79" x14ac:dyDescent="0.3">
      <c r="A7" s="8">
        <v>108</v>
      </c>
      <c r="B7" s="12">
        <v>64.72</v>
      </c>
      <c r="C7" s="12">
        <v>3.4099999999999998E-2</v>
      </c>
      <c r="D7" s="12">
        <v>15.73</v>
      </c>
      <c r="E7" s="12">
        <v>0</v>
      </c>
      <c r="F7" s="12">
        <v>0.52829999999999999</v>
      </c>
      <c r="G7" s="12">
        <v>18.38</v>
      </c>
      <c r="H7" s="12">
        <v>1.9800000000000002E-2</v>
      </c>
      <c r="I7" s="12">
        <v>4.0000000000000001E-3</v>
      </c>
      <c r="J7" s="12">
        <v>0</v>
      </c>
      <c r="K7" s="12">
        <v>4.4000000000000003E-3</v>
      </c>
      <c r="L7" s="12">
        <v>4.1399999999999999E-2</v>
      </c>
      <c r="M7" s="12">
        <v>99.462000000000003</v>
      </c>
      <c r="N7" s="14"/>
      <c r="O7" s="15">
        <v>2.9998680342580544</v>
      </c>
      <c r="P7" s="15">
        <v>1.3216643394401352E-3</v>
      </c>
      <c r="Q7" s="15">
        <v>0.93003947255630715</v>
      </c>
      <c r="R7" s="15">
        <v>7.7726224351243073E-4</v>
      </c>
      <c r="S7" s="15">
        <v>4.7473647432677797E-2</v>
      </c>
      <c r="T7" s="15">
        <v>1.0040127815391127</v>
      </c>
      <c r="U7" s="15">
        <v>1.986303244815193E-4</v>
      </c>
      <c r="V7" s="15">
        <v>1.4432974709333911E-3</v>
      </c>
      <c r="W7" s="15">
        <v>3.0404733142967656E-4</v>
      </c>
      <c r="X7" s="15">
        <v>4.9854388374959493</v>
      </c>
      <c r="Y7" s="15"/>
      <c r="Z7" s="12">
        <f t="shared" si="0"/>
        <v>2.0315836893423443E-2</v>
      </c>
      <c r="AA7" s="12">
        <f t="shared" si="1"/>
        <v>4.8555872850517714</v>
      </c>
      <c r="AB7" s="12">
        <f t="shared" si="2"/>
        <v>95.124096878054814</v>
      </c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Y7" s="11"/>
      <c r="BZ7" s="11"/>
      <c r="CA7" s="11"/>
    </row>
    <row r="8" spans="1:79" x14ac:dyDescent="0.3">
      <c r="A8" s="8">
        <v>111</v>
      </c>
      <c r="B8" s="12">
        <v>63.28</v>
      </c>
      <c r="C8" s="12">
        <v>4.7399999999999998E-2</v>
      </c>
      <c r="D8" s="12">
        <v>16.18</v>
      </c>
      <c r="E8" s="12">
        <v>0</v>
      </c>
      <c r="F8" s="12">
        <v>0.44169999999999998</v>
      </c>
      <c r="G8" s="12">
        <v>17.7</v>
      </c>
      <c r="H8" s="12">
        <v>1.23E-2</v>
      </c>
      <c r="I8" s="12">
        <v>4.1599999999999998E-2</v>
      </c>
      <c r="J8" s="12">
        <v>0</v>
      </c>
      <c r="K8" s="12">
        <v>0</v>
      </c>
      <c r="L8" s="12">
        <v>2.2000000000000001E-3</v>
      </c>
      <c r="M8" s="12">
        <v>97.705299999999994</v>
      </c>
      <c r="N8" s="14"/>
      <c r="O8" s="15">
        <v>3.0009228489303634</v>
      </c>
      <c r="P8" s="15">
        <v>1.8796191148773335E-3</v>
      </c>
      <c r="Q8" s="15">
        <v>0.97875928246557331</v>
      </c>
      <c r="R8" s="15">
        <v>4.9400598558608925E-4</v>
      </c>
      <c r="S8" s="15">
        <v>4.0609169403032358E-2</v>
      </c>
      <c r="T8" s="15">
        <v>0.98921733651223975</v>
      </c>
      <c r="U8" s="15">
        <v>2.1135066050923914E-3</v>
      </c>
      <c r="V8" s="15">
        <v>7.8469865528424536E-5</v>
      </c>
      <c r="W8" s="15">
        <v>0</v>
      </c>
      <c r="X8" s="15">
        <v>5.0140742388822925</v>
      </c>
      <c r="Y8" s="15"/>
      <c r="Z8" s="12">
        <f t="shared" si="0"/>
        <v>0.20690591620926915</v>
      </c>
      <c r="AA8" s="12">
        <f t="shared" si="1"/>
        <v>3.975515090223495</v>
      </c>
      <c r="AB8" s="12">
        <f t="shared" si="2"/>
        <v>95.817578993567238</v>
      </c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Y8" s="11"/>
      <c r="BZ8" s="11"/>
      <c r="CA8" s="11"/>
    </row>
    <row r="9" spans="1:79" x14ac:dyDescent="0.3">
      <c r="A9" s="8">
        <v>118</v>
      </c>
      <c r="B9" s="12">
        <v>64.069999999999993</v>
      </c>
      <c r="C9" s="12">
        <v>4.7399999999999998E-2</v>
      </c>
      <c r="D9" s="12">
        <v>15.62</v>
      </c>
      <c r="E9" s="12">
        <v>8.0000000000000002E-3</v>
      </c>
      <c r="F9" s="12">
        <v>0.50690000000000002</v>
      </c>
      <c r="G9" s="12">
        <v>18.05</v>
      </c>
      <c r="H9" s="12">
        <v>0</v>
      </c>
      <c r="I9" s="12">
        <v>0</v>
      </c>
      <c r="J9" s="12">
        <v>2.69E-2</v>
      </c>
      <c r="K9" s="12">
        <v>0</v>
      </c>
      <c r="L9" s="12">
        <v>3.3300000000000003E-2</v>
      </c>
      <c r="M9" s="12">
        <v>98.3626</v>
      </c>
      <c r="N9" s="14"/>
      <c r="O9" s="15">
        <v>3.0046076917877689</v>
      </c>
      <c r="P9" s="15">
        <v>1.8587224476472757E-3</v>
      </c>
      <c r="Q9" s="15">
        <v>0.93437906009621075</v>
      </c>
      <c r="R9" s="15">
        <v>0</v>
      </c>
      <c r="S9" s="15">
        <v>4.6085434845585305E-2</v>
      </c>
      <c r="T9" s="15">
        <v>0.99756303950394809</v>
      </c>
      <c r="U9" s="15">
        <v>0</v>
      </c>
      <c r="V9" s="15">
        <v>1.1745436249979164E-3</v>
      </c>
      <c r="W9" s="15">
        <v>0</v>
      </c>
      <c r="X9" s="15">
        <v>4.9856684923061589</v>
      </c>
      <c r="Y9" s="15"/>
      <c r="Z9" s="12">
        <f t="shared" si="0"/>
        <v>0</v>
      </c>
      <c r="AA9" s="12">
        <f t="shared" si="1"/>
        <v>4.7003675383799699</v>
      </c>
      <c r="AB9" s="12">
        <f t="shared" si="2"/>
        <v>95.299632461620035</v>
      </c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Y9" s="11"/>
      <c r="BZ9" s="11"/>
      <c r="CA9" s="11"/>
    </row>
    <row r="10" spans="1:79" x14ac:dyDescent="0.3">
      <c r="A10" s="8">
        <v>120</v>
      </c>
      <c r="B10" s="12">
        <v>64.599999999999994</v>
      </c>
      <c r="C10" s="12">
        <v>7.2800000000000004E-2</v>
      </c>
      <c r="D10" s="12">
        <v>15.79</v>
      </c>
      <c r="E10" s="12">
        <v>1.1299999999999999E-2</v>
      </c>
      <c r="F10" s="12">
        <v>0.45540000000000003</v>
      </c>
      <c r="G10" s="12">
        <v>18.34</v>
      </c>
      <c r="H10" s="12">
        <v>0</v>
      </c>
      <c r="I10" s="12">
        <v>1.95E-2</v>
      </c>
      <c r="J10" s="12">
        <v>1.44E-2</v>
      </c>
      <c r="K10" s="12">
        <v>0</v>
      </c>
      <c r="L10" s="12">
        <v>0</v>
      </c>
      <c r="M10" s="12">
        <v>99.3035</v>
      </c>
      <c r="N10" s="14"/>
      <c r="O10" s="15">
        <v>3.0009085357707601</v>
      </c>
      <c r="P10" s="15">
        <v>2.8278395986562591E-3</v>
      </c>
      <c r="Q10" s="15">
        <v>0.93564561747010966</v>
      </c>
      <c r="R10" s="15">
        <v>0</v>
      </c>
      <c r="S10" s="15">
        <v>4.101300725749716E-2</v>
      </c>
      <c r="T10" s="15">
        <v>1.0040368789575187</v>
      </c>
      <c r="U10" s="15">
        <v>9.7045805973984328E-4</v>
      </c>
      <c r="V10" s="15">
        <v>0</v>
      </c>
      <c r="W10" s="15">
        <v>0</v>
      </c>
      <c r="X10" s="15">
        <v>4.9854023371142819</v>
      </c>
      <c r="Y10" s="15"/>
      <c r="Z10" s="12">
        <f t="shared" si="0"/>
        <v>9.9266488367238642E-2</v>
      </c>
      <c r="AA10" s="12">
        <f t="shared" si="1"/>
        <v>4.1951500809042814</v>
      </c>
      <c r="AB10" s="12">
        <f t="shared" si="2"/>
        <v>95.705583430728481</v>
      </c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Y10" s="11"/>
      <c r="BZ10" s="11"/>
      <c r="CA10" s="11"/>
    </row>
    <row r="11" spans="1:79" x14ac:dyDescent="0.3">
      <c r="A11" s="8">
        <v>121</v>
      </c>
      <c r="B11" s="12">
        <v>63.67</v>
      </c>
      <c r="C11" s="12">
        <v>0</v>
      </c>
      <c r="D11" s="12">
        <v>16.05</v>
      </c>
      <c r="E11" s="12">
        <v>0</v>
      </c>
      <c r="F11" s="12">
        <v>0.57140000000000002</v>
      </c>
      <c r="G11" s="12">
        <v>17.79</v>
      </c>
      <c r="H11" s="12">
        <v>0</v>
      </c>
      <c r="I11" s="12">
        <v>0</v>
      </c>
      <c r="J11" s="12">
        <v>0</v>
      </c>
      <c r="K11" s="12">
        <v>0</v>
      </c>
      <c r="L11" s="12">
        <v>1.44E-2</v>
      </c>
      <c r="M11" s="12">
        <v>98.0959</v>
      </c>
      <c r="N11" s="14"/>
      <c r="O11" s="15">
        <v>3.0032945441843801</v>
      </c>
      <c r="P11" s="15">
        <v>0</v>
      </c>
      <c r="Q11" s="15">
        <v>0.965710894598939</v>
      </c>
      <c r="R11" s="15">
        <v>0</v>
      </c>
      <c r="S11" s="15">
        <v>5.2253051911404585E-2</v>
      </c>
      <c r="T11" s="15">
        <v>0.98893812121362412</v>
      </c>
      <c r="U11" s="15">
        <v>0</v>
      </c>
      <c r="V11" s="15">
        <v>5.1087827781608891E-4</v>
      </c>
      <c r="W11" s="15">
        <v>0</v>
      </c>
      <c r="X11" s="15">
        <v>5.0107074901861637</v>
      </c>
      <c r="Y11" s="15"/>
      <c r="Z11" s="12">
        <f t="shared" si="0"/>
        <v>0</v>
      </c>
      <c r="AA11" s="12">
        <f t="shared" si="1"/>
        <v>5.1330945551197518</v>
      </c>
      <c r="AB11" s="12">
        <f t="shared" si="2"/>
        <v>94.866905444880246</v>
      </c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Y11" s="11"/>
      <c r="BZ11" s="11"/>
      <c r="CA11" s="11"/>
    </row>
    <row r="12" spans="1:79" x14ac:dyDescent="0.3">
      <c r="A12" s="8">
        <v>139</v>
      </c>
      <c r="B12" s="12">
        <v>64.650000000000006</v>
      </c>
      <c r="C12" s="12">
        <v>1.1599999999999999E-2</v>
      </c>
      <c r="D12" s="12">
        <v>16.46</v>
      </c>
      <c r="E12" s="12">
        <v>0</v>
      </c>
      <c r="F12" s="12">
        <v>0.49719999999999998</v>
      </c>
      <c r="G12" s="12">
        <v>18.260000000000002</v>
      </c>
      <c r="H12" s="12">
        <v>3.7900000000000003E-2</v>
      </c>
      <c r="I12" s="12">
        <v>1.1999999999999999E-3</v>
      </c>
      <c r="J12" s="12">
        <v>0</v>
      </c>
      <c r="K12" s="12">
        <v>0</v>
      </c>
      <c r="L12" s="12">
        <v>3.9699999999999999E-2</v>
      </c>
      <c r="M12" s="12">
        <v>99.957700000000003</v>
      </c>
      <c r="N12" s="14"/>
      <c r="O12" s="15">
        <v>2.9954483007306867</v>
      </c>
      <c r="P12" s="15">
        <v>4.4942211572976821E-4</v>
      </c>
      <c r="Q12" s="15">
        <v>0.97281923015946647</v>
      </c>
      <c r="R12" s="15">
        <v>1.4872064112891271E-3</v>
      </c>
      <c r="S12" s="15">
        <v>4.4661444643848983E-2</v>
      </c>
      <c r="T12" s="15">
        <v>0.99706659274302478</v>
      </c>
      <c r="U12" s="15">
        <v>5.9565729404761386E-5</v>
      </c>
      <c r="V12" s="15">
        <v>1.3834888830042463E-3</v>
      </c>
      <c r="W12" s="15">
        <v>0</v>
      </c>
      <c r="X12" s="15">
        <v>5.0133752514164547</v>
      </c>
      <c r="Y12" s="15"/>
      <c r="Z12" s="12">
        <f t="shared" si="0"/>
        <v>5.8538942276697096E-3</v>
      </c>
      <c r="AA12" s="12">
        <f t="shared" si="1"/>
        <v>4.3891575846147433</v>
      </c>
      <c r="AB12" s="12">
        <f t="shared" si="2"/>
        <v>95.604988521157594</v>
      </c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Y12" s="11"/>
      <c r="BZ12" s="11"/>
      <c r="CA12" s="11"/>
    </row>
    <row r="13" spans="1:79" x14ac:dyDescent="0.3">
      <c r="A13" s="8">
        <v>142</v>
      </c>
      <c r="B13" s="12">
        <v>65.010000000000005</v>
      </c>
      <c r="C13" s="12">
        <v>6.8999999999999999E-3</v>
      </c>
      <c r="D13" s="12">
        <v>16.100000000000001</v>
      </c>
      <c r="E13" s="12">
        <v>2.7000000000000001E-3</v>
      </c>
      <c r="F13" s="12">
        <v>0.51339999999999997</v>
      </c>
      <c r="G13" s="12">
        <v>18.329999999999998</v>
      </c>
      <c r="H13" s="12">
        <v>0</v>
      </c>
      <c r="I13" s="12">
        <v>0</v>
      </c>
      <c r="J13" s="12">
        <v>1.6500000000000001E-2</v>
      </c>
      <c r="K13" s="12">
        <v>0</v>
      </c>
      <c r="L13" s="12">
        <v>1.7299999999999999E-2</v>
      </c>
      <c r="M13" s="12">
        <v>99.996899999999997</v>
      </c>
      <c r="N13" s="14"/>
      <c r="O13" s="15">
        <v>3.0024107893660967</v>
      </c>
      <c r="P13" s="15">
        <v>2.6646623661737259E-4</v>
      </c>
      <c r="Q13" s="15">
        <v>0.9484727084692679</v>
      </c>
      <c r="R13" s="15">
        <v>0</v>
      </c>
      <c r="S13" s="15">
        <v>4.5967846469557504E-2</v>
      </c>
      <c r="T13" s="15">
        <v>0.99765987093706576</v>
      </c>
      <c r="U13" s="15">
        <v>0</v>
      </c>
      <c r="V13" s="15">
        <v>6.0093557808919395E-4</v>
      </c>
      <c r="W13" s="15">
        <v>0</v>
      </c>
      <c r="X13" s="15">
        <v>4.9953786170566943</v>
      </c>
      <c r="Y13" s="15"/>
      <c r="Z13" s="12">
        <f t="shared" si="0"/>
        <v>0</v>
      </c>
      <c r="AA13" s="12">
        <f t="shared" si="1"/>
        <v>4.6224830877281837</v>
      </c>
      <c r="AB13" s="12">
        <f t="shared" si="2"/>
        <v>95.377516912271815</v>
      </c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Y13" s="11"/>
      <c r="BZ13" s="11"/>
      <c r="CA13" s="11"/>
    </row>
    <row r="14" spans="1:79" x14ac:dyDescent="0.3">
      <c r="A14" s="8">
        <v>147</v>
      </c>
      <c r="B14" s="12">
        <v>65.12</v>
      </c>
      <c r="C14" s="12">
        <v>6.0100000000000001E-2</v>
      </c>
      <c r="D14" s="12">
        <v>15.88</v>
      </c>
      <c r="E14" s="12">
        <v>0</v>
      </c>
      <c r="F14" s="12">
        <v>0.4788</v>
      </c>
      <c r="G14" s="12">
        <v>18.46</v>
      </c>
      <c r="H14" s="12">
        <v>0</v>
      </c>
      <c r="I14" s="12">
        <v>5.9999999999999995E-4</v>
      </c>
      <c r="J14" s="12">
        <v>0</v>
      </c>
      <c r="K14" s="12">
        <v>0</v>
      </c>
      <c r="L14" s="12">
        <v>0</v>
      </c>
      <c r="M14" s="12">
        <v>99.999499999999998</v>
      </c>
      <c r="N14" s="14"/>
      <c r="O14" s="15">
        <v>3.0023768628235974</v>
      </c>
      <c r="P14" s="15">
        <v>2.3170128174693277E-3</v>
      </c>
      <c r="Q14" s="15">
        <v>0.93392140150369274</v>
      </c>
      <c r="R14" s="15">
        <v>0</v>
      </c>
      <c r="S14" s="15">
        <v>4.2796997584299355E-2</v>
      </c>
      <c r="T14" s="15">
        <v>1.0030269504609031</v>
      </c>
      <c r="U14" s="15">
        <v>2.9636299985373492E-5</v>
      </c>
      <c r="V14" s="15">
        <v>0</v>
      </c>
      <c r="W14" s="15">
        <v>0</v>
      </c>
      <c r="X14" s="15">
        <v>4.9844688614899475</v>
      </c>
      <c r="Y14" s="15"/>
      <c r="Z14" s="12">
        <f t="shared" si="0"/>
        <v>3.0341806598670612E-3</v>
      </c>
      <c r="AA14" s="12">
        <f t="shared" si="1"/>
        <v>4.3815801039517641</v>
      </c>
      <c r="AB14" s="12">
        <f t="shared" si="2"/>
        <v>95.615385715388371</v>
      </c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Y14" s="11"/>
      <c r="BZ14" s="11"/>
      <c r="CA14" s="11"/>
    </row>
    <row r="15" spans="1:79" x14ac:dyDescent="0.3">
      <c r="A15" s="8">
        <v>33</v>
      </c>
      <c r="B15" s="12">
        <v>64.61</v>
      </c>
      <c r="C15" s="12">
        <v>4.4999999999999997E-3</v>
      </c>
      <c r="D15" s="12">
        <v>15.66</v>
      </c>
      <c r="E15" s="12">
        <v>1.46E-2</v>
      </c>
      <c r="F15" s="12">
        <v>0.37130000000000002</v>
      </c>
      <c r="G15" s="12">
        <v>18.41</v>
      </c>
      <c r="H15" s="12">
        <v>0</v>
      </c>
      <c r="I15" s="12">
        <v>0</v>
      </c>
      <c r="J15" s="12">
        <v>2.7799999999999998E-2</v>
      </c>
      <c r="K15" s="12">
        <v>0</v>
      </c>
      <c r="L15" s="12">
        <v>1.8499999999999999E-2</v>
      </c>
      <c r="M15" s="12">
        <v>99.116799999999998</v>
      </c>
      <c r="N15" s="14"/>
      <c r="O15" s="15">
        <v>3.002608639359249</v>
      </c>
      <c r="P15" s="15">
        <v>1.7486973589024462E-4</v>
      </c>
      <c r="Q15" s="15">
        <v>0.92832439538269595</v>
      </c>
      <c r="R15" s="15">
        <v>0</v>
      </c>
      <c r="S15" s="15">
        <v>3.3452785496791343E-2</v>
      </c>
      <c r="T15" s="15">
        <v>1.0082839873657476</v>
      </c>
      <c r="U15" s="15">
        <v>0</v>
      </c>
      <c r="V15" s="15">
        <v>6.4664002862268514E-4</v>
      </c>
      <c r="W15" s="15">
        <v>0</v>
      </c>
      <c r="X15" s="15">
        <v>4.973491317368997</v>
      </c>
      <c r="Y15" s="15"/>
      <c r="Z15" s="12">
        <f t="shared" si="0"/>
        <v>0</v>
      </c>
      <c r="AA15" s="12">
        <f t="shared" si="1"/>
        <v>3.4782261590154162</v>
      </c>
      <c r="AB15" s="12">
        <f t="shared" si="2"/>
        <v>96.521773840984579</v>
      </c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Y15" s="11"/>
      <c r="BZ15" s="11"/>
      <c r="CA15" s="11"/>
    </row>
    <row r="16" spans="1:79" x14ac:dyDescent="0.3">
      <c r="A16" s="8">
        <v>34</v>
      </c>
      <c r="B16" s="12">
        <v>64.64</v>
      </c>
      <c r="C16" s="12">
        <v>4.2999999999999997E-2</v>
      </c>
      <c r="D16" s="12">
        <v>15.84</v>
      </c>
      <c r="E16" s="12">
        <v>0</v>
      </c>
      <c r="F16" s="12">
        <v>0.41799999999999998</v>
      </c>
      <c r="G16" s="12">
        <v>18.27</v>
      </c>
      <c r="H16" s="12">
        <v>3.6999999999999998E-2</v>
      </c>
      <c r="I16" s="12">
        <v>0</v>
      </c>
      <c r="J16" s="12">
        <v>0</v>
      </c>
      <c r="K16" s="12">
        <v>0</v>
      </c>
      <c r="L16" s="12">
        <v>1.1000000000000001E-3</v>
      </c>
      <c r="M16" s="12">
        <v>99.249200000000002</v>
      </c>
      <c r="N16" s="14"/>
      <c r="O16" s="15">
        <v>3.0038293654502999</v>
      </c>
      <c r="P16" s="15">
        <v>1.6708809900040401E-3</v>
      </c>
      <c r="Q16" s="15">
        <v>0.93894057090187033</v>
      </c>
      <c r="R16" s="15">
        <v>1.4561776961455278E-3</v>
      </c>
      <c r="S16" s="15">
        <v>3.7658111796819931E-2</v>
      </c>
      <c r="T16" s="15">
        <v>1.0005586505140223</v>
      </c>
      <c r="U16" s="15">
        <v>0</v>
      </c>
      <c r="V16" s="15">
        <v>3.8446646436215176E-5</v>
      </c>
      <c r="W16" s="15">
        <v>0</v>
      </c>
      <c r="X16" s="15">
        <v>4.9841522039955981</v>
      </c>
      <c r="Y16" s="15"/>
      <c r="Z16" s="12">
        <f t="shared" si="0"/>
        <v>0</v>
      </c>
      <c r="AA16" s="12">
        <f t="shared" si="1"/>
        <v>3.8560477772463448</v>
      </c>
      <c r="AB16" s="12">
        <f t="shared" si="2"/>
        <v>96.143952222753654</v>
      </c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Y16" s="11"/>
      <c r="BZ16" s="11"/>
      <c r="CA16" s="11"/>
    </row>
    <row r="17" spans="1:79" x14ac:dyDescent="0.3">
      <c r="A17" s="8">
        <v>35</v>
      </c>
      <c r="B17" s="12">
        <v>64.680000000000007</v>
      </c>
      <c r="C17" s="12">
        <v>4.7500000000000001E-2</v>
      </c>
      <c r="D17" s="12">
        <v>15.66</v>
      </c>
      <c r="E17" s="12">
        <v>0</v>
      </c>
      <c r="F17" s="12">
        <v>0.47620000000000001</v>
      </c>
      <c r="G17" s="12">
        <v>18.3</v>
      </c>
      <c r="H17" s="12">
        <v>0</v>
      </c>
      <c r="I17" s="12">
        <v>0</v>
      </c>
      <c r="J17" s="12">
        <v>2.1499999999999998E-2</v>
      </c>
      <c r="K17" s="12">
        <v>0</v>
      </c>
      <c r="L17" s="12">
        <v>0</v>
      </c>
      <c r="M17" s="12">
        <v>99.185199999999995</v>
      </c>
      <c r="N17" s="14"/>
      <c r="O17" s="15">
        <v>3.0048954068289628</v>
      </c>
      <c r="P17" s="15">
        <v>1.8452538060095853E-3</v>
      </c>
      <c r="Q17" s="15">
        <v>0.92802595604497073</v>
      </c>
      <c r="R17" s="15">
        <v>0</v>
      </c>
      <c r="S17" s="15">
        <v>4.2890102827739862E-2</v>
      </c>
      <c r="T17" s="15">
        <v>1.0019372687331389</v>
      </c>
      <c r="U17" s="15">
        <v>0</v>
      </c>
      <c r="V17" s="15">
        <v>0</v>
      </c>
      <c r="W17" s="15">
        <v>0</v>
      </c>
      <c r="X17" s="15">
        <v>4.979593988240822</v>
      </c>
      <c r="Y17" s="15"/>
      <c r="Z17" s="12">
        <f t="shared" si="0"/>
        <v>0</v>
      </c>
      <c r="AA17" s="12">
        <f t="shared" si="1"/>
        <v>4.4174882509964597</v>
      </c>
      <c r="AB17" s="12">
        <f t="shared" si="2"/>
        <v>95.582511749003544</v>
      </c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Y17" s="11"/>
      <c r="BZ17" s="11"/>
      <c r="CA17" s="11"/>
    </row>
    <row r="18" spans="1:79" x14ac:dyDescent="0.3">
      <c r="A18" s="8">
        <v>368</v>
      </c>
      <c r="B18" s="12">
        <v>63.55</v>
      </c>
      <c r="C18" s="12">
        <v>1.1599999999999999E-2</v>
      </c>
      <c r="D18" s="12">
        <v>15.38</v>
      </c>
      <c r="E18" s="12">
        <v>0</v>
      </c>
      <c r="F18" s="12">
        <v>0.67969999999999997</v>
      </c>
      <c r="G18" s="12">
        <v>17.989999999999998</v>
      </c>
      <c r="H18" s="12">
        <v>0</v>
      </c>
      <c r="I18" s="12">
        <v>2.8999999999999998E-3</v>
      </c>
      <c r="J18" s="12">
        <v>2.1999999999999999E-2</v>
      </c>
      <c r="K18" s="12">
        <v>0</v>
      </c>
      <c r="L18" s="12">
        <v>4.0000000000000002E-4</v>
      </c>
      <c r="M18" s="12">
        <v>97.636700000000005</v>
      </c>
      <c r="N18" s="14"/>
      <c r="O18" s="15">
        <v>3.0014752650555847</v>
      </c>
      <c r="P18" s="15">
        <v>4.5812116301930685E-4</v>
      </c>
      <c r="Q18" s="15">
        <v>0.92658350823261959</v>
      </c>
      <c r="R18" s="15">
        <v>0</v>
      </c>
      <c r="S18" s="15">
        <v>6.2236452752079119E-2</v>
      </c>
      <c r="T18" s="15">
        <v>1.0013374752729942</v>
      </c>
      <c r="U18" s="15">
        <v>1.4673682936402102E-4</v>
      </c>
      <c r="V18" s="15">
        <v>1.42092473032554E-5</v>
      </c>
      <c r="W18" s="15">
        <v>0</v>
      </c>
      <c r="X18" s="15">
        <v>4.992251768552963</v>
      </c>
      <c r="Y18" s="15"/>
      <c r="Z18" s="12">
        <f t="shared" si="0"/>
        <v>1.4837388325446855E-2</v>
      </c>
      <c r="AA18" s="12">
        <f t="shared" si="1"/>
        <v>6.2930787143431495</v>
      </c>
      <c r="AB18" s="12">
        <f t="shared" si="2"/>
        <v>93.692083897331401</v>
      </c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Y18" s="11"/>
      <c r="BZ18" s="11"/>
      <c r="CA18" s="11"/>
    </row>
    <row r="19" spans="1:79" x14ac:dyDescent="0.3">
      <c r="A19" s="8">
        <v>369</v>
      </c>
      <c r="B19" s="12">
        <v>64.36</v>
      </c>
      <c r="C19" s="12">
        <v>4.5999999999999999E-3</v>
      </c>
      <c r="D19" s="12">
        <v>15.45</v>
      </c>
      <c r="E19" s="12">
        <v>1.2800000000000001E-2</v>
      </c>
      <c r="F19" s="12">
        <v>0.4294</v>
      </c>
      <c r="G19" s="12">
        <v>17.96</v>
      </c>
      <c r="H19" s="12">
        <v>0</v>
      </c>
      <c r="I19" s="12">
        <v>0</v>
      </c>
      <c r="J19" s="12">
        <v>8.9999999999999998E-4</v>
      </c>
      <c r="K19" s="12">
        <v>0</v>
      </c>
      <c r="L19" s="12">
        <v>2.4299999999999999E-2</v>
      </c>
      <c r="M19" s="12">
        <v>98.242099999999994</v>
      </c>
      <c r="N19" s="14"/>
      <c r="O19" s="15">
        <v>3.014884429312032</v>
      </c>
      <c r="P19" s="15">
        <v>1.8018374807160915E-4</v>
      </c>
      <c r="Q19" s="15">
        <v>0.92319221600065549</v>
      </c>
      <c r="R19" s="15">
        <v>0</v>
      </c>
      <c r="S19" s="15">
        <v>3.8996445327153455E-2</v>
      </c>
      <c r="T19" s="15">
        <v>0.99149621031715018</v>
      </c>
      <c r="U19" s="15">
        <v>0</v>
      </c>
      <c r="V19" s="15">
        <v>8.5615574411717114E-4</v>
      </c>
      <c r="W19" s="15">
        <v>0</v>
      </c>
      <c r="X19" s="15">
        <v>4.9696056404491795</v>
      </c>
      <c r="Y19" s="15"/>
      <c r="Z19" s="12">
        <f t="shared" si="0"/>
        <v>0</v>
      </c>
      <c r="AA19" s="12">
        <f t="shared" si="1"/>
        <v>4.0528897184611203</v>
      </c>
      <c r="AB19" s="12">
        <f t="shared" si="2"/>
        <v>95.947110281538883</v>
      </c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Y19" s="11"/>
      <c r="BZ19" s="11"/>
      <c r="CA19" s="11"/>
    </row>
    <row r="20" spans="1:79" x14ac:dyDescent="0.3">
      <c r="A20" s="8">
        <v>370</v>
      </c>
      <c r="B20" s="12">
        <v>64.64</v>
      </c>
      <c r="C20" s="12">
        <v>0</v>
      </c>
      <c r="D20" s="12">
        <v>14.88</v>
      </c>
      <c r="E20" s="12">
        <v>0</v>
      </c>
      <c r="F20" s="12">
        <v>0.60760000000000003</v>
      </c>
      <c r="G20" s="12">
        <v>18.28</v>
      </c>
      <c r="H20" s="12">
        <v>2.2599999999999999E-2</v>
      </c>
      <c r="I20" s="12">
        <v>0</v>
      </c>
      <c r="J20" s="12">
        <v>0</v>
      </c>
      <c r="K20" s="12">
        <v>0</v>
      </c>
      <c r="L20" s="12">
        <v>0</v>
      </c>
      <c r="M20" s="12">
        <v>98.430199999999999</v>
      </c>
      <c r="N20" s="14"/>
      <c r="O20" s="15">
        <v>3.0118880964315835</v>
      </c>
      <c r="P20" s="15">
        <v>0</v>
      </c>
      <c r="Q20" s="15">
        <v>0.88440142237527519</v>
      </c>
      <c r="R20" s="15">
        <v>8.9183531030083115E-4</v>
      </c>
      <c r="S20" s="15">
        <v>5.48862547784204E-2</v>
      </c>
      <c r="T20" s="15">
        <v>1.0037920888331229</v>
      </c>
      <c r="U20" s="15">
        <v>0</v>
      </c>
      <c r="V20" s="15">
        <v>0</v>
      </c>
      <c r="W20" s="15">
        <v>0</v>
      </c>
      <c r="X20" s="15">
        <v>4.9558596977287026</v>
      </c>
      <c r="Y20" s="15"/>
      <c r="Z20" s="12">
        <f t="shared" si="0"/>
        <v>0</v>
      </c>
      <c r="AA20" s="12">
        <f t="shared" si="1"/>
        <v>5.8433913393542127</v>
      </c>
      <c r="AB20" s="12">
        <f t="shared" si="2"/>
        <v>94.156608660645787</v>
      </c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Y20" s="11"/>
      <c r="BZ20" s="11"/>
      <c r="CA20" s="11"/>
    </row>
    <row r="21" spans="1:79" x14ac:dyDescent="0.3">
      <c r="A21" s="8">
        <v>373</v>
      </c>
      <c r="B21" s="12">
        <v>64.39</v>
      </c>
      <c r="C21" s="12">
        <v>3.9300000000000002E-2</v>
      </c>
      <c r="D21" s="12">
        <v>15.45</v>
      </c>
      <c r="E21" s="12">
        <v>0</v>
      </c>
      <c r="F21" s="12">
        <v>0.59899999999999998</v>
      </c>
      <c r="G21" s="12">
        <v>18.239999999999998</v>
      </c>
      <c r="H21" s="12">
        <v>3.5200000000000002E-2</v>
      </c>
      <c r="I21" s="12">
        <v>0</v>
      </c>
      <c r="J21" s="12">
        <v>0</v>
      </c>
      <c r="K21" s="12">
        <v>0</v>
      </c>
      <c r="L21" s="12">
        <v>3.1E-2</v>
      </c>
      <c r="M21" s="12">
        <v>98.784499999999994</v>
      </c>
      <c r="N21" s="14"/>
      <c r="O21" s="15">
        <v>3.0024312403691842</v>
      </c>
      <c r="P21" s="15">
        <v>1.5323230943419784E-3</v>
      </c>
      <c r="Q21" s="15">
        <v>0.91895055800007508</v>
      </c>
      <c r="R21" s="15">
        <v>1.3900680087183248E-3</v>
      </c>
      <c r="S21" s="15">
        <v>5.4148922029969626E-2</v>
      </c>
      <c r="T21" s="15">
        <v>1.002327329557624</v>
      </c>
      <c r="U21" s="15">
        <v>0</v>
      </c>
      <c r="V21" s="15">
        <v>1.0871969035559082E-3</v>
      </c>
      <c r="W21" s="15">
        <v>0</v>
      </c>
      <c r="X21" s="15">
        <v>4.981867637963469</v>
      </c>
      <c r="Y21" s="15"/>
      <c r="Z21" s="12">
        <f t="shared" si="0"/>
        <v>0</v>
      </c>
      <c r="AA21" s="12">
        <f t="shared" si="1"/>
        <v>5.5645823619490331</v>
      </c>
      <c r="AB21" s="12">
        <f t="shared" si="2"/>
        <v>94.43541763805095</v>
      </c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Y21" s="11"/>
      <c r="BZ21" s="11"/>
      <c r="CA21" s="11"/>
    </row>
    <row r="22" spans="1:79" x14ac:dyDescent="0.3">
      <c r="A22" s="8">
        <v>374</v>
      </c>
      <c r="B22" s="12">
        <v>64.94</v>
      </c>
      <c r="C22" s="12">
        <v>0</v>
      </c>
      <c r="D22" s="12">
        <v>15.13</v>
      </c>
      <c r="E22" s="12">
        <v>2.1100000000000001E-2</v>
      </c>
      <c r="F22" s="12">
        <v>0.49459999999999998</v>
      </c>
      <c r="G22" s="12">
        <v>18.25</v>
      </c>
      <c r="H22" s="12">
        <v>0</v>
      </c>
      <c r="I22" s="12">
        <v>1.1999999999999999E-3</v>
      </c>
      <c r="J22" s="12">
        <v>0</v>
      </c>
      <c r="K22" s="12">
        <v>0</v>
      </c>
      <c r="L22" s="12">
        <v>1.1999999999999999E-3</v>
      </c>
      <c r="M22" s="12">
        <v>98.838200000000001</v>
      </c>
      <c r="N22" s="14"/>
      <c r="O22" s="15">
        <v>3.0156646737348325</v>
      </c>
      <c r="P22" s="15">
        <v>0</v>
      </c>
      <c r="Q22" s="15">
        <v>0.89622841510326667</v>
      </c>
      <c r="R22" s="15">
        <v>0</v>
      </c>
      <c r="S22" s="15">
        <v>4.4528003597912563E-2</v>
      </c>
      <c r="T22" s="15">
        <v>0.99876594544987063</v>
      </c>
      <c r="U22" s="15">
        <v>5.9699944774433084E-5</v>
      </c>
      <c r="V22" s="15">
        <v>4.1912530082000586E-5</v>
      </c>
      <c r="W22" s="15">
        <v>0</v>
      </c>
      <c r="X22" s="15">
        <v>4.955288650360739</v>
      </c>
      <c r="Y22" s="15"/>
      <c r="Z22" s="12">
        <f t="shared" si="0"/>
        <v>6.3455486774987189E-3</v>
      </c>
      <c r="AA22" s="12">
        <f t="shared" si="1"/>
        <v>4.7329124911250871</v>
      </c>
      <c r="AB22" s="12">
        <f t="shared" si="2"/>
        <v>95.260741960197421</v>
      </c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Y22" s="11"/>
      <c r="BZ22" s="11"/>
      <c r="CA22" s="11"/>
    </row>
    <row r="23" spans="1:79" x14ac:dyDescent="0.3">
      <c r="A23" s="8">
        <v>345</v>
      </c>
      <c r="B23" s="12">
        <v>65.2</v>
      </c>
      <c r="C23" s="12">
        <v>0.03</v>
      </c>
      <c r="D23" s="12">
        <v>15.13</v>
      </c>
      <c r="E23" s="12">
        <v>3.7199999999999997E-2</v>
      </c>
      <c r="F23" s="12">
        <v>0.52980000000000005</v>
      </c>
      <c r="G23" s="12">
        <v>18.37</v>
      </c>
      <c r="H23" s="12">
        <v>0</v>
      </c>
      <c r="I23" s="12">
        <v>7.0000000000000001E-3</v>
      </c>
      <c r="J23" s="12">
        <v>0</v>
      </c>
      <c r="K23" s="12">
        <v>0</v>
      </c>
      <c r="L23" s="12">
        <v>8.3000000000000001E-3</v>
      </c>
      <c r="M23" s="12">
        <v>99.312399999999997</v>
      </c>
      <c r="N23" s="14"/>
      <c r="O23" s="15">
        <v>3.0136000297282446</v>
      </c>
      <c r="P23" s="15">
        <v>1.1594777577652376E-3</v>
      </c>
      <c r="Q23" s="15">
        <v>0.89204335132900991</v>
      </c>
      <c r="R23" s="15">
        <v>0</v>
      </c>
      <c r="S23" s="15">
        <v>4.7474272409594544E-2</v>
      </c>
      <c r="T23" s="15">
        <v>1.0006386299000207</v>
      </c>
      <c r="U23" s="15">
        <v>3.466234773347755E-4</v>
      </c>
      <c r="V23" s="15">
        <v>2.8854129453851122E-4</v>
      </c>
      <c r="W23" s="15">
        <v>0</v>
      </c>
      <c r="X23" s="15">
        <v>4.9555509258965085</v>
      </c>
      <c r="Y23" s="15"/>
      <c r="Z23" s="12">
        <f t="shared" si="0"/>
        <v>3.6880164168553241E-2</v>
      </c>
      <c r="AA23" s="12">
        <f t="shared" si="1"/>
        <v>5.0511839928183848</v>
      </c>
      <c r="AB23" s="12">
        <f t="shared" si="2"/>
        <v>94.911935843013055</v>
      </c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Y23" s="11"/>
      <c r="BZ23" s="11"/>
      <c r="CA23" s="11"/>
    </row>
    <row r="24" spans="1:79" x14ac:dyDescent="0.3">
      <c r="A24" s="8">
        <v>346</v>
      </c>
      <c r="B24" s="12">
        <v>65.06</v>
      </c>
      <c r="C24" s="12">
        <v>4.5999999999999999E-3</v>
      </c>
      <c r="D24" s="12">
        <v>15.3</v>
      </c>
      <c r="E24" s="12">
        <v>2.0299999999999999E-2</v>
      </c>
      <c r="F24" s="12">
        <v>0.55069999999999997</v>
      </c>
      <c r="G24" s="12">
        <v>18.47</v>
      </c>
      <c r="H24" s="12">
        <v>7.4999999999999997E-3</v>
      </c>
      <c r="I24" s="12">
        <v>0</v>
      </c>
      <c r="J24" s="12">
        <v>0</v>
      </c>
      <c r="K24" s="12">
        <v>0</v>
      </c>
      <c r="L24" s="12">
        <v>0</v>
      </c>
      <c r="M24" s="12">
        <v>99.413200000000003</v>
      </c>
      <c r="N24" s="14"/>
      <c r="O24" s="15">
        <v>3.0072926557361206</v>
      </c>
      <c r="P24" s="15">
        <v>1.7779625866054166E-4</v>
      </c>
      <c r="Q24" s="15">
        <v>0.90211537028905531</v>
      </c>
      <c r="R24" s="15">
        <v>2.9360377687727342E-4</v>
      </c>
      <c r="S24" s="15">
        <v>4.9349761595236095E-2</v>
      </c>
      <c r="T24" s="15">
        <v>1.0061404817000514</v>
      </c>
      <c r="U24" s="15">
        <v>0</v>
      </c>
      <c r="V24" s="15">
        <v>0</v>
      </c>
      <c r="W24" s="15">
        <v>0</v>
      </c>
      <c r="X24" s="15">
        <v>4.9653696693560017</v>
      </c>
      <c r="Y24" s="15"/>
      <c r="Z24" s="12">
        <f t="shared" si="0"/>
        <v>0</v>
      </c>
      <c r="AA24" s="12">
        <f t="shared" si="1"/>
        <v>5.1867125700658434</v>
      </c>
      <c r="AB24" s="12">
        <f t="shared" si="2"/>
        <v>94.813287429934149</v>
      </c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Y24" s="11"/>
      <c r="BZ24" s="11"/>
      <c r="CA24" s="11"/>
    </row>
    <row r="25" spans="1:79" x14ac:dyDescent="0.3">
      <c r="A25" s="8">
        <v>347</v>
      </c>
      <c r="B25" s="12">
        <v>61.86</v>
      </c>
      <c r="C25" s="12">
        <v>0</v>
      </c>
      <c r="D25" s="12">
        <v>15.19</v>
      </c>
      <c r="E25" s="12">
        <v>0</v>
      </c>
      <c r="F25" s="12">
        <v>0.40289999999999998</v>
      </c>
      <c r="G25" s="12">
        <v>17.350000000000001</v>
      </c>
      <c r="H25" s="12">
        <v>7.4999999999999997E-3</v>
      </c>
      <c r="I25" s="12">
        <v>0</v>
      </c>
      <c r="J25" s="12">
        <v>0</v>
      </c>
      <c r="K25" s="12">
        <v>0</v>
      </c>
      <c r="L25" s="12">
        <v>1.55E-2</v>
      </c>
      <c r="M25" s="12">
        <v>94.825999999999993</v>
      </c>
      <c r="N25" s="14"/>
      <c r="O25" s="15">
        <v>3.0084114684314676</v>
      </c>
      <c r="P25" s="15">
        <v>0</v>
      </c>
      <c r="Q25" s="15">
        <v>0.94231067410791891</v>
      </c>
      <c r="R25" s="15">
        <v>3.0890669657751405E-4</v>
      </c>
      <c r="S25" s="15">
        <v>3.7986819667177131E-2</v>
      </c>
      <c r="T25" s="15">
        <v>0.99439032903850777</v>
      </c>
      <c r="U25" s="15">
        <v>0</v>
      </c>
      <c r="V25" s="15">
        <v>5.6695799758927918E-4</v>
      </c>
      <c r="W25" s="15">
        <v>0</v>
      </c>
      <c r="X25" s="15">
        <v>4.9839751559392376</v>
      </c>
      <c r="Y25" s="15"/>
      <c r="Z25" s="12">
        <f t="shared" si="0"/>
        <v>0</v>
      </c>
      <c r="AA25" s="12">
        <f t="shared" si="1"/>
        <v>3.875029764779979</v>
      </c>
      <c r="AB25" s="12">
        <f t="shared" si="2"/>
        <v>96.124970235220019</v>
      </c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Y25" s="11"/>
      <c r="BZ25" s="11"/>
      <c r="CA25" s="11"/>
    </row>
    <row r="26" spans="1:79" x14ac:dyDescent="0.3">
      <c r="A26" s="8">
        <v>359</v>
      </c>
      <c r="B26" s="12">
        <v>64.150000000000006</v>
      </c>
      <c r="C26" s="12">
        <v>7.3999999999999996E-2</v>
      </c>
      <c r="D26" s="12">
        <v>15.58</v>
      </c>
      <c r="E26" s="12">
        <v>0</v>
      </c>
      <c r="F26" s="12">
        <v>0.48659999999999998</v>
      </c>
      <c r="G26" s="12">
        <v>18.04</v>
      </c>
      <c r="H26" s="12">
        <v>0</v>
      </c>
      <c r="I26" s="12">
        <v>2.3E-3</v>
      </c>
      <c r="J26" s="12">
        <v>0</v>
      </c>
      <c r="K26" s="12">
        <v>0</v>
      </c>
      <c r="L26" s="12">
        <v>0</v>
      </c>
      <c r="M26" s="12">
        <v>98.332999999999998</v>
      </c>
      <c r="N26" s="14"/>
      <c r="O26" s="15">
        <v>3.0070946122634248</v>
      </c>
      <c r="P26" s="15">
        <v>2.9005830386341605E-3</v>
      </c>
      <c r="Q26" s="15">
        <v>0.93159447032104437</v>
      </c>
      <c r="R26" s="15">
        <v>0</v>
      </c>
      <c r="S26" s="15">
        <v>4.4221236719414997E-2</v>
      </c>
      <c r="T26" s="15">
        <v>0.99659122271547795</v>
      </c>
      <c r="U26" s="15">
        <v>1.1550484106910211E-4</v>
      </c>
      <c r="V26" s="15">
        <v>0</v>
      </c>
      <c r="W26" s="15">
        <v>0</v>
      </c>
      <c r="X26" s="15">
        <v>4.9825176298990659</v>
      </c>
      <c r="Y26" s="15"/>
      <c r="Z26" s="12">
        <f t="shared" si="0"/>
        <v>1.1835346555462315E-2</v>
      </c>
      <c r="AA26" s="12">
        <f t="shared" si="1"/>
        <v>4.5311837741268137</v>
      </c>
      <c r="AB26" s="12">
        <f t="shared" si="2"/>
        <v>95.456980879317726</v>
      </c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Y26" s="11"/>
      <c r="BZ26" s="11"/>
      <c r="CA26" s="11"/>
    </row>
    <row r="27" spans="1:79" x14ac:dyDescent="0.3">
      <c r="A27" s="8">
        <v>360</v>
      </c>
      <c r="B27" s="12">
        <v>64.25</v>
      </c>
      <c r="C27" s="12">
        <v>3.2300000000000002E-2</v>
      </c>
      <c r="D27" s="12">
        <v>15.8</v>
      </c>
      <c r="E27" s="12">
        <v>2.23E-2</v>
      </c>
      <c r="F27" s="12">
        <v>0.49419999999999997</v>
      </c>
      <c r="G27" s="12">
        <v>18.12</v>
      </c>
      <c r="H27" s="12">
        <v>0</v>
      </c>
      <c r="I27" s="12">
        <v>0</v>
      </c>
      <c r="J27" s="12">
        <v>0</v>
      </c>
      <c r="K27" s="12">
        <v>0</v>
      </c>
      <c r="L27" s="12">
        <v>2.9499999999999998E-2</v>
      </c>
      <c r="M27" s="12">
        <v>98.748400000000004</v>
      </c>
      <c r="N27" s="14"/>
      <c r="O27" s="15">
        <v>3.0030518746865651</v>
      </c>
      <c r="P27" s="15">
        <v>1.262395320815199E-3</v>
      </c>
      <c r="Q27" s="15">
        <v>0.94201063546307384</v>
      </c>
      <c r="R27" s="15">
        <v>0</v>
      </c>
      <c r="S27" s="15">
        <v>4.4781722155696591E-2</v>
      </c>
      <c r="T27" s="15">
        <v>0.99810903861185496</v>
      </c>
      <c r="U27" s="15">
        <v>0</v>
      </c>
      <c r="V27" s="15">
        <v>1.0370592894437922E-3</v>
      </c>
      <c r="W27" s="15">
        <v>0</v>
      </c>
      <c r="X27" s="15">
        <v>4.9902527255274496</v>
      </c>
      <c r="Y27" s="15"/>
      <c r="Z27" s="12">
        <f t="shared" si="0"/>
        <v>0</v>
      </c>
      <c r="AA27" s="12">
        <f t="shared" si="1"/>
        <v>4.5381099488609138</v>
      </c>
      <c r="AB27" s="12">
        <f t="shared" si="2"/>
        <v>95.461890051139079</v>
      </c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Y27" s="11"/>
      <c r="BZ27" s="11"/>
      <c r="CA27" s="11"/>
    </row>
    <row r="28" spans="1:79" x14ac:dyDescent="0.3">
      <c r="A28" s="8">
        <v>361</v>
      </c>
      <c r="B28" s="12">
        <v>63.94</v>
      </c>
      <c r="C28" s="12">
        <v>4.5999999999999999E-3</v>
      </c>
      <c r="D28" s="12">
        <v>15.36</v>
      </c>
      <c r="E28" s="12">
        <v>0</v>
      </c>
      <c r="F28" s="12">
        <v>0.59179999999999999</v>
      </c>
      <c r="G28" s="12">
        <v>17.95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97.846400000000003</v>
      </c>
      <c r="N28" s="14"/>
      <c r="O28" s="15">
        <v>3.009204245599852</v>
      </c>
      <c r="P28" s="15">
        <v>1.8102560898318254E-4</v>
      </c>
      <c r="Q28" s="15">
        <v>0.9221026423132278</v>
      </c>
      <c r="R28" s="15">
        <v>0</v>
      </c>
      <c r="S28" s="15">
        <v>5.3996093727432241E-2</v>
      </c>
      <c r="T28" s="15">
        <v>0.99557407678065513</v>
      </c>
      <c r="U28" s="15">
        <v>0</v>
      </c>
      <c r="V28" s="15">
        <v>0</v>
      </c>
      <c r="W28" s="15">
        <v>0</v>
      </c>
      <c r="X28" s="15">
        <v>4.9810580840301508</v>
      </c>
      <c r="Y28" s="15"/>
      <c r="Z28" s="12">
        <f t="shared" si="0"/>
        <v>0</v>
      </c>
      <c r="AA28" s="12">
        <f t="shared" si="1"/>
        <v>5.5318270307833899</v>
      </c>
      <c r="AB28" s="12">
        <f t="shared" si="2"/>
        <v>94.46817296921661</v>
      </c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Y28" s="11"/>
      <c r="BZ28" s="11"/>
      <c r="CA28" s="11"/>
    </row>
    <row r="29" spans="1:79" x14ac:dyDescent="0.3">
      <c r="A29" s="8">
        <v>362</v>
      </c>
      <c r="B29" s="12">
        <v>64.099999999999994</v>
      </c>
      <c r="C29" s="12">
        <v>0</v>
      </c>
      <c r="D29" s="12">
        <v>15.58</v>
      </c>
      <c r="E29" s="12">
        <v>2.5700000000000001E-2</v>
      </c>
      <c r="F29" s="12">
        <v>0.49630000000000002</v>
      </c>
      <c r="G29" s="12">
        <v>18.02</v>
      </c>
      <c r="H29" s="12">
        <v>2.01E-2</v>
      </c>
      <c r="I29" s="12">
        <v>0</v>
      </c>
      <c r="J29" s="12">
        <v>0</v>
      </c>
      <c r="K29" s="12">
        <v>0</v>
      </c>
      <c r="L29" s="12">
        <v>3.32E-2</v>
      </c>
      <c r="M29" s="12">
        <v>98.275400000000005</v>
      </c>
      <c r="N29" s="14"/>
      <c r="O29" s="15">
        <v>3.0069237719551101</v>
      </c>
      <c r="P29" s="15">
        <v>0</v>
      </c>
      <c r="Q29" s="15">
        <v>0.93226817565872122</v>
      </c>
      <c r="R29" s="15">
        <v>7.9854461668584311E-4</v>
      </c>
      <c r="S29" s="15">
        <v>4.5135370517448883E-2</v>
      </c>
      <c r="T29" s="15">
        <v>0.99620626471471674</v>
      </c>
      <c r="U29" s="15">
        <v>0</v>
      </c>
      <c r="V29" s="15">
        <v>1.1713706564669339E-3</v>
      </c>
      <c r="W29" s="15">
        <v>0</v>
      </c>
      <c r="X29" s="15">
        <v>4.9825034981191489</v>
      </c>
      <c r="Y29" s="15"/>
      <c r="Z29" s="12">
        <f t="shared" si="0"/>
        <v>0</v>
      </c>
      <c r="AA29" s="12">
        <f t="shared" si="1"/>
        <v>4.6178848740654717</v>
      </c>
      <c r="AB29" s="12">
        <f t="shared" si="2"/>
        <v>95.382115125934533</v>
      </c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Y29" s="11"/>
      <c r="BZ29" s="11"/>
      <c r="CA29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6B97-DA03-4B95-8603-A41101EE1234}">
  <dimension ref="A1:CC4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28" width="8.88671875" style="3"/>
    <col min="31" max="81" width="8.88671875" style="8"/>
  </cols>
  <sheetData>
    <row r="1" spans="1:80" x14ac:dyDescent="0.3">
      <c r="O1" s="6" t="s">
        <v>66</v>
      </c>
    </row>
    <row r="2" spans="1:80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Z2" s="5" t="s">
        <v>16</v>
      </c>
      <c r="AA2" s="3" t="s">
        <v>17</v>
      </c>
      <c r="AB2" s="5" t="s">
        <v>18</v>
      </c>
      <c r="AE2" s="9"/>
      <c r="BZ2" s="9"/>
      <c r="CB2" s="9"/>
    </row>
    <row r="3" spans="1:80" x14ac:dyDescent="0.3">
      <c r="A3">
        <v>101</v>
      </c>
      <c r="B3" s="4">
        <v>65.39</v>
      </c>
      <c r="C3" s="4">
        <v>0.1905</v>
      </c>
      <c r="D3" s="4">
        <v>8.09E-2</v>
      </c>
      <c r="E3" s="4">
        <v>0</v>
      </c>
      <c r="F3" s="4">
        <v>10.220000000000001</v>
      </c>
      <c r="G3" s="4">
        <v>21.19</v>
      </c>
      <c r="H3" s="4">
        <v>1.4800000000000001E-2</v>
      </c>
      <c r="I3" s="4">
        <v>2.4300000000000002</v>
      </c>
      <c r="J3" s="4">
        <v>0</v>
      </c>
      <c r="K3" s="4">
        <v>1.6000000000000001E-3</v>
      </c>
      <c r="L3" s="4">
        <v>0</v>
      </c>
      <c r="M3" s="4">
        <v>99.517899999999997</v>
      </c>
      <c r="N3" s="7"/>
      <c r="O3" s="7">
        <v>2.8905728874891885</v>
      </c>
      <c r="P3" s="7">
        <v>7.0415897495082515E-3</v>
      </c>
      <c r="Q3" s="7">
        <v>4.5617357698007118E-3</v>
      </c>
      <c r="R3" s="7">
        <v>5.5408072533530493E-4</v>
      </c>
      <c r="S3" s="7">
        <v>0.87585422851536321</v>
      </c>
      <c r="T3" s="7">
        <v>1.1039099225789679</v>
      </c>
      <c r="U3" s="7">
        <v>0.11508024560997113</v>
      </c>
      <c r="V3" s="7">
        <v>0</v>
      </c>
      <c r="W3" s="7">
        <v>1.0544292577368797E-4</v>
      </c>
      <c r="X3" s="7">
        <v>4.9976801333639091</v>
      </c>
      <c r="Y3" s="7"/>
      <c r="Z3" s="12">
        <f t="shared" ref="Z3:Z21" si="0">U3/(Q3+S3+U3)*100</f>
        <v>11.560088774430755</v>
      </c>
      <c r="AA3" s="12">
        <f t="shared" ref="AA3:AA21" si="1">S3/(Q3+S3+U3)*100</f>
        <v>87.981673843602607</v>
      </c>
      <c r="AB3" s="12">
        <f t="shared" ref="AB3:AB21" si="2">Q3/(Q3+S3+U3)*100</f>
        <v>0.45823738196665187</v>
      </c>
      <c r="AC3" s="1"/>
      <c r="AD3" s="1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Z3" s="11"/>
      <c r="CA3" s="11"/>
      <c r="CB3" s="11"/>
    </row>
    <row r="4" spans="1:80" x14ac:dyDescent="0.3">
      <c r="A4">
        <v>97</v>
      </c>
      <c r="B4" s="4">
        <v>63.91</v>
      </c>
      <c r="C4" s="4">
        <v>0.39019999999999999</v>
      </c>
      <c r="D4" s="4">
        <v>0.105</v>
      </c>
      <c r="E4" s="4">
        <v>4.87E-2</v>
      </c>
      <c r="F4" s="4">
        <v>10.7</v>
      </c>
      <c r="G4" s="4">
        <v>20.62</v>
      </c>
      <c r="H4" s="4">
        <v>1.9800000000000002E-2</v>
      </c>
      <c r="I4" s="4">
        <v>2.02</v>
      </c>
      <c r="J4" s="4">
        <v>0</v>
      </c>
      <c r="K4" s="4">
        <v>4.1999999999999997E-3</v>
      </c>
      <c r="L4" s="4">
        <v>3.0999999999999999E-3</v>
      </c>
      <c r="M4" s="4">
        <v>97.821100000000001</v>
      </c>
      <c r="N4" s="7"/>
      <c r="O4" s="7">
        <v>2.8848704890831018</v>
      </c>
      <c r="P4" s="7">
        <v>1.4728140555084432E-2</v>
      </c>
      <c r="Q4" s="7">
        <v>6.0458284435057916E-3</v>
      </c>
      <c r="R4" s="7">
        <v>7.5693996131467661E-4</v>
      </c>
      <c r="S4" s="7">
        <v>0.93637460952799334</v>
      </c>
      <c r="T4" s="7">
        <v>1.0969232894299752</v>
      </c>
      <c r="U4" s="7">
        <v>9.7685654808102054E-2</v>
      </c>
      <c r="V4" s="7">
        <v>1.0524732468181806E-4</v>
      </c>
      <c r="W4" s="7">
        <v>2.8263872921997302E-4</v>
      </c>
      <c r="X4" s="7">
        <v>5.0377728378629794</v>
      </c>
      <c r="Y4" s="7"/>
      <c r="Z4" s="12">
        <f t="shared" si="0"/>
        <v>9.3918933353274454</v>
      </c>
      <c r="AA4" s="12">
        <f t="shared" si="1"/>
        <v>90.026836303362714</v>
      </c>
      <c r="AB4" s="12">
        <f t="shared" si="2"/>
        <v>0.58127036130985388</v>
      </c>
      <c r="AC4" s="1"/>
      <c r="AD4" s="1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Z4" s="11"/>
      <c r="CA4" s="11"/>
      <c r="CB4" s="11"/>
    </row>
    <row r="5" spans="1:80" x14ac:dyDescent="0.3">
      <c r="A5">
        <v>100</v>
      </c>
      <c r="B5" s="4">
        <v>64.459999999999994</v>
      </c>
      <c r="C5" s="4">
        <v>0.19489999999999999</v>
      </c>
      <c r="D5" s="4">
        <v>4.4699999999999997E-2</v>
      </c>
      <c r="E5" s="4">
        <v>1.8599999999999998E-2</v>
      </c>
      <c r="F5" s="4">
        <v>9.93</v>
      </c>
      <c r="G5" s="4">
        <v>21.61</v>
      </c>
      <c r="H5" s="4">
        <v>2.47E-2</v>
      </c>
      <c r="I5" s="4">
        <v>2.95</v>
      </c>
      <c r="J5" s="4">
        <v>8.0000000000000002E-3</v>
      </c>
      <c r="K5" s="4">
        <v>1.8E-3</v>
      </c>
      <c r="L5" s="4">
        <v>0</v>
      </c>
      <c r="M5" s="4">
        <v>99.242800000000003</v>
      </c>
      <c r="N5" s="7"/>
      <c r="O5" s="7">
        <v>2.8629450235428022</v>
      </c>
      <c r="P5" s="7">
        <v>7.238318648759668E-3</v>
      </c>
      <c r="Q5" s="7">
        <v>2.5324404820402401E-3</v>
      </c>
      <c r="R5" s="7">
        <v>9.2909131502601206E-4</v>
      </c>
      <c r="S5" s="7">
        <v>0.85502793408255873</v>
      </c>
      <c r="T5" s="7">
        <v>1.1311170974078093</v>
      </c>
      <c r="U5" s="7">
        <v>0.14036752497115068</v>
      </c>
      <c r="V5" s="7">
        <v>0</v>
      </c>
      <c r="W5" s="7">
        <v>1.1918458544549636E-4</v>
      </c>
      <c r="X5" s="7">
        <v>5.0002766150355917</v>
      </c>
      <c r="Y5" s="7"/>
      <c r="Z5" s="12">
        <f t="shared" si="0"/>
        <v>14.065898451827197</v>
      </c>
      <c r="AA5" s="12">
        <f t="shared" si="1"/>
        <v>85.680331663272455</v>
      </c>
      <c r="AB5" s="12">
        <f t="shared" si="2"/>
        <v>0.25376988490033875</v>
      </c>
      <c r="AC5" s="1"/>
      <c r="AD5" s="1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Z5" s="11"/>
      <c r="CA5" s="11"/>
      <c r="CB5" s="11"/>
    </row>
    <row r="6" spans="1:80" x14ac:dyDescent="0.3">
      <c r="A6">
        <v>115</v>
      </c>
      <c r="B6" s="4">
        <v>63.97</v>
      </c>
      <c r="C6" s="4">
        <v>0.16550000000000001</v>
      </c>
      <c r="D6" s="4">
        <v>0.10680000000000001</v>
      </c>
      <c r="E6" s="4">
        <v>0</v>
      </c>
      <c r="F6" s="4">
        <v>9.67</v>
      </c>
      <c r="G6" s="4">
        <v>21.63</v>
      </c>
      <c r="H6" s="4">
        <v>0</v>
      </c>
      <c r="I6" s="4">
        <v>3.4</v>
      </c>
      <c r="J6" s="4">
        <v>0</v>
      </c>
      <c r="K6" s="4">
        <v>2.0000000000000001E-4</v>
      </c>
      <c r="L6" s="4">
        <v>7.6E-3</v>
      </c>
      <c r="M6" s="4">
        <v>98.950100000000006</v>
      </c>
      <c r="N6" s="7"/>
      <c r="O6" s="7">
        <v>2.8524482999809755</v>
      </c>
      <c r="P6" s="7">
        <v>6.1708157680260122E-3</v>
      </c>
      <c r="Q6" s="7">
        <v>6.0746561550226166E-3</v>
      </c>
      <c r="R6" s="7">
        <v>0</v>
      </c>
      <c r="S6" s="7">
        <v>0.83594220571276945</v>
      </c>
      <c r="T6" s="7">
        <v>1.1366533683292221</v>
      </c>
      <c r="U6" s="7">
        <v>0.16242103253132925</v>
      </c>
      <c r="V6" s="7">
        <v>2.5488653359860666E-4</v>
      </c>
      <c r="W6" s="7">
        <v>1.3295243766394608E-5</v>
      </c>
      <c r="X6" s="7">
        <v>4.9999785602547098</v>
      </c>
      <c r="Y6" s="7"/>
      <c r="Z6" s="12">
        <f t="shared" si="0"/>
        <v>16.170340987432915</v>
      </c>
      <c r="AA6" s="12">
        <f t="shared" si="1"/>
        <v>83.224877354199194</v>
      </c>
      <c r="AB6" s="12">
        <f t="shared" si="2"/>
        <v>0.60478165836789954</v>
      </c>
      <c r="AC6" s="1"/>
      <c r="AD6" s="1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Z6" s="11"/>
      <c r="CA6" s="11"/>
      <c r="CB6" s="11"/>
    </row>
    <row r="7" spans="1:80" x14ac:dyDescent="0.3">
      <c r="A7">
        <v>107</v>
      </c>
      <c r="B7" s="4">
        <v>64.709999999999994</v>
      </c>
      <c r="C7" s="4">
        <v>6.6100000000000006E-2</v>
      </c>
      <c r="D7" s="4">
        <v>0.1371</v>
      </c>
      <c r="E7" s="4">
        <v>2.35E-2</v>
      </c>
      <c r="F7" s="4">
        <v>9.6199999999999992</v>
      </c>
      <c r="G7" s="4">
        <v>21.93</v>
      </c>
      <c r="H7" s="4">
        <v>1.49E-2</v>
      </c>
      <c r="I7" s="4">
        <v>2.99</v>
      </c>
      <c r="J7" s="4">
        <v>8.9999999999999998E-4</v>
      </c>
      <c r="K7" s="4">
        <v>0</v>
      </c>
      <c r="L7" s="4">
        <v>0</v>
      </c>
      <c r="M7" s="4">
        <v>99.492599999999996</v>
      </c>
      <c r="N7" s="7"/>
      <c r="O7" s="7">
        <v>2.862158283698585</v>
      </c>
      <c r="P7" s="7">
        <v>2.4447072402041217E-3</v>
      </c>
      <c r="Q7" s="7">
        <v>7.7351496333831603E-3</v>
      </c>
      <c r="R7" s="7">
        <v>5.5814527940748241E-4</v>
      </c>
      <c r="S7" s="7">
        <v>0.82490828885183698</v>
      </c>
      <c r="T7" s="7">
        <v>1.1431177601391096</v>
      </c>
      <c r="U7" s="7">
        <v>0.14168222063194566</v>
      </c>
      <c r="V7" s="7">
        <v>0</v>
      </c>
      <c r="W7" s="7">
        <v>0</v>
      </c>
      <c r="X7" s="7">
        <v>4.982604555474472</v>
      </c>
      <c r="Y7" s="7"/>
      <c r="Z7" s="12">
        <f t="shared" si="0"/>
        <v>14.541567216891691</v>
      </c>
      <c r="AA7" s="12">
        <f t="shared" si="1"/>
        <v>84.664535017920443</v>
      </c>
      <c r="AB7" s="12">
        <f t="shared" si="2"/>
        <v>0.7938977651878697</v>
      </c>
      <c r="AC7" s="1"/>
      <c r="AD7" s="1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Z7" s="11"/>
      <c r="CA7" s="11"/>
      <c r="CB7" s="11"/>
    </row>
    <row r="8" spans="1:80" x14ac:dyDescent="0.3">
      <c r="A8">
        <v>109</v>
      </c>
      <c r="B8" s="4">
        <v>64.22</v>
      </c>
      <c r="C8" s="4">
        <v>4.3099999999999999E-2</v>
      </c>
      <c r="D8" s="4">
        <v>0.14419999999999999</v>
      </c>
      <c r="E8" s="4">
        <v>0</v>
      </c>
      <c r="F8" s="4">
        <v>9.5500000000000007</v>
      </c>
      <c r="G8" s="4">
        <v>21.71</v>
      </c>
      <c r="H8" s="4">
        <v>0</v>
      </c>
      <c r="I8" s="4">
        <v>3.21</v>
      </c>
      <c r="J8" s="4">
        <v>0</v>
      </c>
      <c r="K8" s="4">
        <v>4.4000000000000003E-3</v>
      </c>
      <c r="L8" s="4">
        <v>3.8999999999999998E-3</v>
      </c>
      <c r="M8" s="4">
        <v>98.8857</v>
      </c>
      <c r="N8" s="7"/>
      <c r="O8" s="7">
        <v>2.8597107131897483</v>
      </c>
      <c r="P8" s="7">
        <v>1.6048417825311623E-3</v>
      </c>
      <c r="Q8" s="7">
        <v>8.1907954124341206E-3</v>
      </c>
      <c r="R8" s="7">
        <v>0</v>
      </c>
      <c r="S8" s="7">
        <v>0.82444847774033203</v>
      </c>
      <c r="T8" s="7">
        <v>1.1393094966705009</v>
      </c>
      <c r="U8" s="7">
        <v>0.15313651258076524</v>
      </c>
      <c r="V8" s="7">
        <v>1.3061957788538075E-4</v>
      </c>
      <c r="W8" s="7">
        <v>2.9209851930095149E-4</v>
      </c>
      <c r="X8" s="7">
        <v>4.9868235554734985</v>
      </c>
      <c r="Y8" s="7"/>
      <c r="Z8" s="12">
        <f t="shared" si="0"/>
        <v>15.53461900738553</v>
      </c>
      <c r="AA8" s="12">
        <f t="shared" si="1"/>
        <v>83.634482574234355</v>
      </c>
      <c r="AB8" s="12">
        <f t="shared" si="2"/>
        <v>0.83089841838012068</v>
      </c>
      <c r="AC8" s="1"/>
      <c r="AD8" s="1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Z8" s="11"/>
      <c r="CA8" s="11"/>
      <c r="CB8" s="11"/>
    </row>
    <row r="9" spans="1:80" x14ac:dyDescent="0.3">
      <c r="A9">
        <v>110</v>
      </c>
      <c r="B9" s="4">
        <v>64.290000000000006</v>
      </c>
      <c r="C9" s="4">
        <v>4.3299999999999998E-2</v>
      </c>
      <c r="D9" s="4">
        <v>0.1008</v>
      </c>
      <c r="E9" s="4">
        <v>4.0099999999999997E-2</v>
      </c>
      <c r="F9" s="4">
        <v>9.86</v>
      </c>
      <c r="G9" s="4">
        <v>22.01</v>
      </c>
      <c r="H9" s="4">
        <v>6.1899999999999997E-2</v>
      </c>
      <c r="I9" s="4">
        <v>3.2</v>
      </c>
      <c r="J9" s="4">
        <v>1.8E-3</v>
      </c>
      <c r="K9" s="4">
        <v>0</v>
      </c>
      <c r="L9" s="4">
        <v>0</v>
      </c>
      <c r="M9" s="4">
        <v>99.607900000000001</v>
      </c>
      <c r="N9" s="7"/>
      <c r="O9" s="7">
        <v>2.8474127950906714</v>
      </c>
      <c r="P9" s="7">
        <v>1.6036074099188811E-3</v>
      </c>
      <c r="Q9" s="7">
        <v>5.6947748116823313E-3</v>
      </c>
      <c r="R9" s="7">
        <v>2.32186195461844E-3</v>
      </c>
      <c r="S9" s="7">
        <v>0.84662730143176768</v>
      </c>
      <c r="T9" s="7">
        <v>1.1488336343386947</v>
      </c>
      <c r="U9" s="7">
        <v>0.15183745082435399</v>
      </c>
      <c r="V9" s="7">
        <v>0</v>
      </c>
      <c r="W9" s="7">
        <v>0</v>
      </c>
      <c r="X9" s="7">
        <v>5.0043314258617082</v>
      </c>
      <c r="Y9" s="7"/>
      <c r="Z9" s="12">
        <f t="shared" si="0"/>
        <v>15.120849499653399</v>
      </c>
      <c r="AA9" s="12">
        <f t="shared" si="1"/>
        <v>84.312031964080617</v>
      </c>
      <c r="AB9" s="12">
        <f t="shared" si="2"/>
        <v>0.5671185362659813</v>
      </c>
      <c r="AC9" s="1"/>
      <c r="AD9" s="1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Z9" s="11"/>
      <c r="CA9" s="11"/>
      <c r="CB9" s="11"/>
    </row>
    <row r="10" spans="1:80" x14ac:dyDescent="0.3">
      <c r="A10">
        <v>113</v>
      </c>
      <c r="B10" s="4">
        <v>63.71</v>
      </c>
      <c r="C10" s="4">
        <v>9.5699999999999993E-2</v>
      </c>
      <c r="D10" s="4">
        <v>0.1547</v>
      </c>
      <c r="E10" s="4">
        <v>3.0099999999999998E-2</v>
      </c>
      <c r="F10" s="4">
        <v>9.2799999999999994</v>
      </c>
      <c r="G10" s="4">
        <v>21.7</v>
      </c>
      <c r="H10" s="4">
        <v>0</v>
      </c>
      <c r="I10" s="4">
        <v>3.16</v>
      </c>
      <c r="J10" s="4">
        <v>0</v>
      </c>
      <c r="K10" s="4">
        <v>3.0999999999999999E-3</v>
      </c>
      <c r="L10" s="4">
        <v>0</v>
      </c>
      <c r="M10" s="4">
        <v>98.133700000000005</v>
      </c>
      <c r="N10" s="7"/>
      <c r="O10" s="7">
        <v>2.8578406381022807</v>
      </c>
      <c r="P10" s="7">
        <v>3.5895953320819272E-3</v>
      </c>
      <c r="Q10" s="7">
        <v>8.8517620942968837E-3</v>
      </c>
      <c r="R10" s="7">
        <v>0</v>
      </c>
      <c r="S10" s="7">
        <v>0.80702451304162304</v>
      </c>
      <c r="T10" s="7">
        <v>1.1471500520905973</v>
      </c>
      <c r="U10" s="7">
        <v>0.15185860432399773</v>
      </c>
      <c r="V10" s="7">
        <v>0</v>
      </c>
      <c r="W10" s="7">
        <v>2.0730843550364637E-4</v>
      </c>
      <c r="X10" s="7">
        <v>4.9765224734203812</v>
      </c>
      <c r="Y10" s="7"/>
      <c r="Z10" s="12">
        <f t="shared" si="0"/>
        <v>15.692170195286167</v>
      </c>
      <c r="AA10" s="12">
        <f t="shared" si="1"/>
        <v>83.393141052435212</v>
      </c>
      <c r="AB10" s="12">
        <f t="shared" si="2"/>
        <v>0.91468875227861535</v>
      </c>
      <c r="AC10" s="1"/>
      <c r="AD10" s="1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Z10" s="11"/>
      <c r="CA10" s="11"/>
      <c r="CB10" s="11"/>
    </row>
    <row r="11" spans="1:80" x14ac:dyDescent="0.3">
      <c r="A11">
        <v>114</v>
      </c>
      <c r="B11" s="4">
        <v>64.290000000000006</v>
      </c>
      <c r="C11" s="4">
        <v>7.7200000000000005E-2</v>
      </c>
      <c r="D11" s="4">
        <v>0.254</v>
      </c>
      <c r="E11" s="4">
        <v>0</v>
      </c>
      <c r="F11" s="4">
        <v>9.59</v>
      </c>
      <c r="G11" s="4">
        <v>22.17</v>
      </c>
      <c r="H11" s="4">
        <v>1.4800000000000001E-2</v>
      </c>
      <c r="I11" s="4">
        <v>3.59</v>
      </c>
      <c r="J11" s="4">
        <v>3.5999999999999999E-3</v>
      </c>
      <c r="K11" s="4">
        <v>7.1999999999999998E-3</v>
      </c>
      <c r="L11" s="4">
        <v>2.5000000000000001E-3</v>
      </c>
      <c r="M11" s="4">
        <v>99.999399999999994</v>
      </c>
      <c r="N11" s="7"/>
      <c r="O11" s="7">
        <v>2.8389319192505988</v>
      </c>
      <c r="P11" s="7">
        <v>2.8505719275256991E-3</v>
      </c>
      <c r="Q11" s="7">
        <v>1.4307188052141087E-2</v>
      </c>
      <c r="R11" s="7">
        <v>5.5349284009479618E-4</v>
      </c>
      <c r="S11" s="7">
        <v>0.82099120926531488</v>
      </c>
      <c r="T11" s="7">
        <v>1.1537383746568894</v>
      </c>
      <c r="U11" s="7">
        <v>0.16983528315486343</v>
      </c>
      <c r="V11" s="7">
        <v>8.3031604155229559E-5</v>
      </c>
      <c r="W11" s="7">
        <v>4.7398972394463624E-4</v>
      </c>
      <c r="X11" s="7">
        <v>5.0017650604755275</v>
      </c>
      <c r="Y11" s="7"/>
      <c r="Z11" s="12">
        <f t="shared" si="0"/>
        <v>16.896785617118773</v>
      </c>
      <c r="AA11" s="12">
        <f t="shared" si="1"/>
        <v>81.679802917311989</v>
      </c>
      <c r="AB11" s="12">
        <f t="shared" si="2"/>
        <v>1.4234114655692403</v>
      </c>
      <c r="AC11" s="1"/>
      <c r="AD11" s="1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Z11" s="11"/>
      <c r="CA11" s="11"/>
      <c r="CB11" s="11"/>
    </row>
    <row r="12" spans="1:80" x14ac:dyDescent="0.3">
      <c r="A12">
        <v>122</v>
      </c>
      <c r="B12" s="4">
        <v>64.42</v>
      </c>
      <c r="C12" s="4">
        <v>4.7699999999999999E-2</v>
      </c>
      <c r="D12" s="4">
        <v>7.0900000000000005E-2</v>
      </c>
      <c r="E12" s="4">
        <v>0</v>
      </c>
      <c r="F12" s="4">
        <v>9.6999999999999993</v>
      </c>
      <c r="G12" s="4">
        <v>22.32</v>
      </c>
      <c r="H12" s="4">
        <v>0</v>
      </c>
      <c r="I12" s="4">
        <v>3.26</v>
      </c>
      <c r="J12" s="4">
        <v>0</v>
      </c>
      <c r="K12" s="4">
        <v>1.0800000000000001E-2</v>
      </c>
      <c r="L12" s="4">
        <v>0</v>
      </c>
      <c r="M12" s="4">
        <v>99.829499999999996</v>
      </c>
      <c r="N12" s="7"/>
      <c r="O12" s="7">
        <v>2.8426973329939376</v>
      </c>
      <c r="P12" s="7">
        <v>1.7600760449812877E-3</v>
      </c>
      <c r="Q12" s="7">
        <v>3.9908476926660795E-3</v>
      </c>
      <c r="R12" s="7">
        <v>0</v>
      </c>
      <c r="S12" s="7">
        <v>0.82983162836018887</v>
      </c>
      <c r="T12" s="7">
        <v>1.1607379523717245</v>
      </c>
      <c r="U12" s="7">
        <v>0.15411660045846901</v>
      </c>
      <c r="V12" s="7">
        <v>0</v>
      </c>
      <c r="W12" s="7">
        <v>7.1049092466073614E-4</v>
      </c>
      <c r="X12" s="7">
        <v>4.9938449288466282</v>
      </c>
      <c r="Y12" s="7"/>
      <c r="Z12" s="12">
        <f t="shared" si="0"/>
        <v>15.599808138240242</v>
      </c>
      <c r="AA12" s="12">
        <f t="shared" si="1"/>
        <v>83.996234999686976</v>
      </c>
      <c r="AB12" s="12">
        <f t="shared" si="2"/>
        <v>0.40395686207279358</v>
      </c>
      <c r="AC12" s="1"/>
      <c r="AD12" s="1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Z12" s="11"/>
      <c r="CA12" s="11"/>
      <c r="CB12" s="11"/>
    </row>
    <row r="13" spans="1:80" x14ac:dyDescent="0.3">
      <c r="A13">
        <v>117</v>
      </c>
      <c r="B13" s="4">
        <v>64.13</v>
      </c>
      <c r="C13" s="4">
        <v>0.1186</v>
      </c>
      <c r="D13" s="4">
        <v>0.27310000000000001</v>
      </c>
      <c r="E13" s="4">
        <v>0</v>
      </c>
      <c r="F13" s="4">
        <v>9.65</v>
      </c>
      <c r="G13" s="4">
        <v>22.04</v>
      </c>
      <c r="H13" s="4">
        <v>0</v>
      </c>
      <c r="I13" s="4">
        <v>3.28</v>
      </c>
      <c r="J13" s="4">
        <v>0</v>
      </c>
      <c r="K13" s="4">
        <v>9.2999999999999992E-3</v>
      </c>
      <c r="L13" s="4">
        <v>1.5599999999999999E-2</v>
      </c>
      <c r="M13" s="4">
        <v>99.5167</v>
      </c>
      <c r="N13" s="7"/>
      <c r="O13" s="7">
        <v>2.843901345447136</v>
      </c>
      <c r="P13" s="7">
        <v>4.3978572383074578E-3</v>
      </c>
      <c r="Q13" s="7">
        <v>1.5448417708818007E-2</v>
      </c>
      <c r="R13" s="7">
        <v>0</v>
      </c>
      <c r="S13" s="7">
        <v>0.82963859603940437</v>
      </c>
      <c r="T13" s="7">
        <v>1.151847462301371</v>
      </c>
      <c r="U13" s="7">
        <v>0.15582927479495712</v>
      </c>
      <c r="V13" s="7">
        <v>5.203190815026604E-4</v>
      </c>
      <c r="W13" s="7">
        <v>6.1483858329042186E-4</v>
      </c>
      <c r="X13" s="7">
        <v>5.0021981111947866</v>
      </c>
      <c r="Y13" s="7"/>
      <c r="Z13" s="12">
        <f t="shared" si="0"/>
        <v>15.568662092787457</v>
      </c>
      <c r="AA13" s="12">
        <f t="shared" si="1"/>
        <v>82.887910361308286</v>
      </c>
      <c r="AB13" s="12">
        <f t="shared" si="2"/>
        <v>1.543427545904261</v>
      </c>
      <c r="AC13" s="1"/>
      <c r="AD13" s="1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Z13" s="11"/>
      <c r="CA13" s="11"/>
      <c r="CB13" s="11"/>
    </row>
    <row r="14" spans="1:80" x14ac:dyDescent="0.3">
      <c r="A14">
        <v>119</v>
      </c>
      <c r="B14" s="4">
        <v>63.97</v>
      </c>
      <c r="C14" s="4">
        <v>5.2499999999999998E-2</v>
      </c>
      <c r="D14" s="4">
        <v>0.1195</v>
      </c>
      <c r="E14" s="4">
        <v>0</v>
      </c>
      <c r="F14" s="4">
        <v>9.51</v>
      </c>
      <c r="G14" s="4">
        <v>22.21</v>
      </c>
      <c r="H14" s="4">
        <v>0</v>
      </c>
      <c r="I14" s="4">
        <v>3.58</v>
      </c>
      <c r="J14" s="4">
        <v>3.0700000000000002E-2</v>
      </c>
      <c r="K14" s="4">
        <v>5.0000000000000001E-3</v>
      </c>
      <c r="L14" s="4">
        <v>0</v>
      </c>
      <c r="M14" s="4">
        <v>99.477800000000002</v>
      </c>
      <c r="N14" s="7"/>
      <c r="O14" s="7">
        <v>2.837071879688795</v>
      </c>
      <c r="P14" s="7">
        <v>1.9469573742028729E-3</v>
      </c>
      <c r="Q14" s="7">
        <v>6.7603769231458629E-3</v>
      </c>
      <c r="R14" s="7">
        <v>0</v>
      </c>
      <c r="S14" s="7">
        <v>0.81767901693012535</v>
      </c>
      <c r="T14" s="7">
        <v>1.1608407359536481</v>
      </c>
      <c r="U14" s="7">
        <v>0.1700978930319223</v>
      </c>
      <c r="V14" s="7">
        <v>0</v>
      </c>
      <c r="W14" s="7">
        <v>3.3058935917872247E-4</v>
      </c>
      <c r="X14" s="7">
        <v>4.9947274492610179</v>
      </c>
      <c r="Y14" s="7"/>
      <c r="Z14" s="12">
        <f t="shared" si="0"/>
        <v>17.103219283477493</v>
      </c>
      <c r="AA14" s="12">
        <f t="shared" si="1"/>
        <v>82.217029739631656</v>
      </c>
      <c r="AB14" s="12">
        <f t="shared" si="2"/>
        <v>0.6797509768908504</v>
      </c>
      <c r="AC14" s="1"/>
      <c r="AD14" s="1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Z14" s="11"/>
      <c r="CA14" s="11"/>
      <c r="CB14" s="11"/>
    </row>
    <row r="15" spans="1:80" x14ac:dyDescent="0.3">
      <c r="A15">
        <v>148</v>
      </c>
      <c r="B15" s="4">
        <v>64.59</v>
      </c>
      <c r="C15" s="4">
        <v>0.1255</v>
      </c>
      <c r="D15" s="4">
        <v>0.1542</v>
      </c>
      <c r="E15" s="4">
        <v>0</v>
      </c>
      <c r="F15" s="4">
        <v>9.7799999999999994</v>
      </c>
      <c r="G15" s="4">
        <v>22.3</v>
      </c>
      <c r="H15" s="4">
        <v>0</v>
      </c>
      <c r="I15" s="4">
        <v>3.44</v>
      </c>
      <c r="J15" s="4">
        <v>0</v>
      </c>
      <c r="K15" s="4">
        <v>6.8999999999999999E-3</v>
      </c>
      <c r="L15" s="4">
        <v>0</v>
      </c>
      <c r="M15" s="4">
        <v>100.3965</v>
      </c>
      <c r="N15" s="7"/>
      <c r="O15" s="7">
        <v>2.8394328441998238</v>
      </c>
      <c r="P15" s="7">
        <v>4.6133159015181871E-3</v>
      </c>
      <c r="Q15" s="7">
        <v>8.6468854887394638E-3</v>
      </c>
      <c r="R15" s="7">
        <v>0</v>
      </c>
      <c r="S15" s="7">
        <v>0.83351519145374475</v>
      </c>
      <c r="T15" s="7">
        <v>1.1553172902406885</v>
      </c>
      <c r="U15" s="7">
        <v>0.16201181173776236</v>
      </c>
      <c r="V15" s="7">
        <v>0</v>
      </c>
      <c r="W15" s="7">
        <v>4.5221012879818965E-4</v>
      </c>
      <c r="X15" s="7">
        <v>5.0039895491510746</v>
      </c>
      <c r="Y15" s="7"/>
      <c r="Z15" s="12">
        <f t="shared" si="0"/>
        <v>16.133840320294453</v>
      </c>
      <c r="AA15" s="12">
        <f t="shared" si="1"/>
        <v>83.005065243152956</v>
      </c>
      <c r="AB15" s="12">
        <f t="shared" si="2"/>
        <v>0.86109443655259621</v>
      </c>
      <c r="AC15" s="1"/>
      <c r="AD15" s="1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Z15" s="11"/>
      <c r="CA15" s="11"/>
      <c r="CB15" s="11"/>
    </row>
    <row r="16" spans="1:80" x14ac:dyDescent="0.3">
      <c r="A16">
        <v>140</v>
      </c>
      <c r="B16" s="4">
        <v>65.34</v>
      </c>
      <c r="C16" s="4">
        <v>6.9800000000000001E-2</v>
      </c>
      <c r="D16" s="4">
        <v>8.3000000000000004E-2</v>
      </c>
      <c r="E16" s="4">
        <v>9.4999999999999998E-3</v>
      </c>
      <c r="F16" s="4">
        <v>10.5</v>
      </c>
      <c r="G16" s="4">
        <v>21.4</v>
      </c>
      <c r="H16" s="4">
        <v>1.01E-2</v>
      </c>
      <c r="I16" s="4">
        <v>2.62</v>
      </c>
      <c r="J16" s="4">
        <v>1.0999999999999999E-2</v>
      </c>
      <c r="K16" s="4">
        <v>0</v>
      </c>
      <c r="L16" s="4">
        <v>8.2000000000000007E-3</v>
      </c>
      <c r="M16" s="4">
        <v>100.05159999999999</v>
      </c>
      <c r="N16" s="7"/>
      <c r="O16" s="7">
        <v>2.8779848839331295</v>
      </c>
      <c r="P16" s="7">
        <v>2.5707979952418105E-3</v>
      </c>
      <c r="Q16" s="7">
        <v>4.6633336328011175E-3</v>
      </c>
      <c r="R16" s="7">
        <v>3.7676408070282027E-4</v>
      </c>
      <c r="S16" s="7">
        <v>0.8966171163266009</v>
      </c>
      <c r="T16" s="7">
        <v>1.1108444374230286</v>
      </c>
      <c r="U16" s="7">
        <v>0.12363248220161464</v>
      </c>
      <c r="V16" s="7">
        <v>2.7165337096917184E-4</v>
      </c>
      <c r="W16" s="7">
        <v>0</v>
      </c>
      <c r="X16" s="7">
        <v>5.0169614689640891</v>
      </c>
      <c r="Y16" s="7"/>
      <c r="Z16" s="12">
        <f t="shared" si="0"/>
        <v>12.062730240015318</v>
      </c>
      <c r="AA16" s="12">
        <f t="shared" si="1"/>
        <v>87.482271731716224</v>
      </c>
      <c r="AB16" s="12">
        <f t="shared" si="2"/>
        <v>0.45499802826846319</v>
      </c>
      <c r="AC16" s="1"/>
      <c r="AD16" s="1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Z16" s="11"/>
      <c r="CA16" s="11"/>
      <c r="CB16" s="11"/>
    </row>
    <row r="17" spans="1:80" x14ac:dyDescent="0.3">
      <c r="A17">
        <v>141</v>
      </c>
      <c r="B17" s="4">
        <v>64.33</v>
      </c>
      <c r="C17" s="4">
        <v>3.95E-2</v>
      </c>
      <c r="D17" s="4">
        <v>8.9399999999999993E-2</v>
      </c>
      <c r="E17" s="4">
        <v>0</v>
      </c>
      <c r="F17" s="4">
        <v>9.84</v>
      </c>
      <c r="G17" s="4">
        <v>22.4</v>
      </c>
      <c r="H17" s="4">
        <v>5.0599999999999999E-2</v>
      </c>
      <c r="I17" s="4">
        <v>3.47</v>
      </c>
      <c r="J17" s="4">
        <v>8.9999999999999998E-4</v>
      </c>
      <c r="K17" s="4">
        <v>9.4999999999999998E-3</v>
      </c>
      <c r="L17" s="4">
        <v>2.46E-2</v>
      </c>
      <c r="M17" s="4">
        <v>100.2544</v>
      </c>
      <c r="N17" s="7"/>
      <c r="O17" s="7">
        <v>2.8323988635880131</v>
      </c>
      <c r="P17" s="7">
        <v>1.4542568134432376E-3</v>
      </c>
      <c r="Q17" s="7">
        <v>5.0209673320450185E-3</v>
      </c>
      <c r="R17" s="7">
        <v>1.8868184607860336E-3</v>
      </c>
      <c r="S17" s="7">
        <v>0.8399323457804867</v>
      </c>
      <c r="T17" s="7">
        <v>1.162301962957965</v>
      </c>
      <c r="U17" s="7">
        <v>0.1636787327322908</v>
      </c>
      <c r="V17" s="7">
        <v>8.146439470373461E-4</v>
      </c>
      <c r="W17" s="7">
        <v>6.2357593016679821E-4</v>
      </c>
      <c r="X17" s="7">
        <v>5.008112167542234</v>
      </c>
      <c r="Y17" s="7"/>
      <c r="Z17" s="12">
        <f t="shared" si="0"/>
        <v>16.227794209651027</v>
      </c>
      <c r="AA17" s="12">
        <f t="shared" si="1"/>
        <v>83.274406087005275</v>
      </c>
      <c r="AB17" s="12">
        <f t="shared" si="2"/>
        <v>0.49779970334369994</v>
      </c>
      <c r="AC17" s="1"/>
      <c r="AD17" s="1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Z17" s="11"/>
      <c r="CA17" s="11"/>
      <c r="CB17" s="11"/>
    </row>
    <row r="18" spans="1:80" x14ac:dyDescent="0.3">
      <c r="A18">
        <v>143</v>
      </c>
      <c r="B18" s="4">
        <v>64.75</v>
      </c>
      <c r="C18" s="4">
        <v>7.9100000000000004E-2</v>
      </c>
      <c r="D18" s="4">
        <v>9.8500000000000004E-2</v>
      </c>
      <c r="E18" s="4">
        <v>0</v>
      </c>
      <c r="F18" s="4">
        <v>10.14</v>
      </c>
      <c r="G18" s="4">
        <v>22.16</v>
      </c>
      <c r="H18" s="4">
        <v>0</v>
      </c>
      <c r="I18" s="4">
        <v>3.23</v>
      </c>
      <c r="J18" s="4">
        <v>1.9E-3</v>
      </c>
      <c r="K18" s="4">
        <v>5.8999999999999999E-3</v>
      </c>
      <c r="L18" s="4">
        <v>0</v>
      </c>
      <c r="M18" s="4">
        <v>100.4653</v>
      </c>
      <c r="N18" s="7"/>
      <c r="O18" s="7">
        <v>2.844580116792268</v>
      </c>
      <c r="P18" s="7">
        <v>2.905748567188757E-3</v>
      </c>
      <c r="Q18" s="7">
        <v>5.519803845121323E-3</v>
      </c>
      <c r="R18" s="7">
        <v>0</v>
      </c>
      <c r="S18" s="7">
        <v>0.86362399451169714</v>
      </c>
      <c r="T18" s="7">
        <v>1.1473033091690279</v>
      </c>
      <c r="U18" s="7">
        <v>0.15202073875063218</v>
      </c>
      <c r="V18" s="7">
        <v>0</v>
      </c>
      <c r="W18" s="7">
        <v>3.8641616569151779E-4</v>
      </c>
      <c r="X18" s="7">
        <v>5.0163401278016275</v>
      </c>
      <c r="Y18" s="7"/>
      <c r="Z18" s="12">
        <f t="shared" si="0"/>
        <v>14.886997464800917</v>
      </c>
      <c r="AA18" s="12">
        <f t="shared" si="1"/>
        <v>84.572462431764166</v>
      </c>
      <c r="AB18" s="12">
        <f t="shared" si="2"/>
        <v>0.54054010343491876</v>
      </c>
      <c r="AC18" s="1"/>
      <c r="AD18" s="1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Z18" s="11"/>
      <c r="CA18" s="11"/>
      <c r="CB18" s="11"/>
    </row>
    <row r="19" spans="1:80" x14ac:dyDescent="0.3">
      <c r="A19">
        <v>145</v>
      </c>
      <c r="B19" s="4">
        <v>64.180000000000007</v>
      </c>
      <c r="C19" s="4">
        <v>3.73E-2</v>
      </c>
      <c r="D19" s="4">
        <v>0.1041</v>
      </c>
      <c r="E19" s="4">
        <v>0</v>
      </c>
      <c r="F19" s="4">
        <v>9.6999999999999993</v>
      </c>
      <c r="G19" s="4">
        <v>22.27</v>
      </c>
      <c r="H19" s="4">
        <v>0</v>
      </c>
      <c r="I19" s="4">
        <v>3.55</v>
      </c>
      <c r="J19" s="4">
        <v>0</v>
      </c>
      <c r="K19" s="4">
        <v>1.1000000000000001E-3</v>
      </c>
      <c r="L19" s="4">
        <v>3.0999999999999999E-3</v>
      </c>
      <c r="M19" s="4">
        <v>99.845600000000005</v>
      </c>
      <c r="N19" s="7"/>
      <c r="O19" s="7">
        <v>2.8360962235032963</v>
      </c>
      <c r="P19" s="7">
        <v>1.3782666008573467E-3</v>
      </c>
      <c r="Q19" s="7">
        <v>5.8678769111260593E-3</v>
      </c>
      <c r="R19" s="7">
        <v>0</v>
      </c>
      <c r="S19" s="7">
        <v>0.83100058752371331</v>
      </c>
      <c r="T19" s="7">
        <v>1.1597691671646138</v>
      </c>
      <c r="U19" s="7">
        <v>0.16806277140191397</v>
      </c>
      <c r="V19" s="7">
        <v>1.0303263586464184E-4</v>
      </c>
      <c r="W19" s="7">
        <v>7.2466754567792751E-5</v>
      </c>
      <c r="X19" s="7">
        <v>5.0023503924959529</v>
      </c>
      <c r="Y19" s="7"/>
      <c r="Z19" s="12">
        <f t="shared" si="0"/>
        <v>16.723808098369727</v>
      </c>
      <c r="AA19" s="12">
        <f t="shared" si="1"/>
        <v>82.692283600059739</v>
      </c>
      <c r="AB19" s="12">
        <f t="shared" si="2"/>
        <v>0.58390830157052354</v>
      </c>
      <c r="AC19" s="1"/>
      <c r="AD19" s="1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Z19" s="11"/>
      <c r="CA19" s="11"/>
      <c r="CB19" s="11"/>
    </row>
    <row r="20" spans="1:80" x14ac:dyDescent="0.3">
      <c r="A20">
        <v>146</v>
      </c>
      <c r="B20" s="4">
        <v>64.64</v>
      </c>
      <c r="C20" s="4">
        <v>0</v>
      </c>
      <c r="D20" s="4">
        <v>0.104</v>
      </c>
      <c r="E20" s="4">
        <v>0</v>
      </c>
      <c r="F20" s="4">
        <v>9.7899999999999991</v>
      </c>
      <c r="G20" s="4">
        <v>22.36</v>
      </c>
      <c r="H20" s="4">
        <v>0</v>
      </c>
      <c r="I20" s="4">
        <v>3.46</v>
      </c>
      <c r="J20" s="4">
        <v>1.9300000000000001E-2</v>
      </c>
      <c r="K20" s="4">
        <v>9.7999999999999997E-3</v>
      </c>
      <c r="L20" s="4">
        <v>1.1299999999999999E-2</v>
      </c>
      <c r="M20" s="4">
        <v>100.3943</v>
      </c>
      <c r="N20" s="7"/>
      <c r="O20" s="7">
        <v>2.8397341736816819</v>
      </c>
      <c r="P20" s="7">
        <v>0</v>
      </c>
      <c r="Q20" s="7">
        <v>5.8279886354405536E-3</v>
      </c>
      <c r="R20" s="7">
        <v>0</v>
      </c>
      <c r="S20" s="7">
        <v>0.83381053804557259</v>
      </c>
      <c r="T20" s="7">
        <v>1.157652548387383</v>
      </c>
      <c r="U20" s="7">
        <v>0.16284497352052107</v>
      </c>
      <c r="V20" s="7">
        <v>3.7337621714308555E-4</v>
      </c>
      <c r="W20" s="7">
        <v>6.4184076024686283E-4</v>
      </c>
      <c r="X20" s="7">
        <v>5.0008854392479893</v>
      </c>
      <c r="Y20" s="7"/>
      <c r="Z20" s="12">
        <f t="shared" si="0"/>
        <v>16.244154989861034</v>
      </c>
      <c r="AA20" s="12">
        <f t="shared" si="1"/>
        <v>83.17448994202374</v>
      </c>
      <c r="AB20" s="12">
        <f t="shared" si="2"/>
        <v>0.5813550681152283</v>
      </c>
      <c r="AC20" s="1"/>
      <c r="AD20" s="1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Z20" s="11"/>
      <c r="CA20" s="11"/>
      <c r="CB20" s="11"/>
    </row>
    <row r="21" spans="1:80" x14ac:dyDescent="0.3">
      <c r="A21">
        <v>30</v>
      </c>
      <c r="B21" s="4">
        <v>63.96</v>
      </c>
      <c r="C21" s="4">
        <v>9.0800000000000006E-2</v>
      </c>
      <c r="D21" s="4">
        <v>0.1167</v>
      </c>
      <c r="E21" s="4">
        <v>0</v>
      </c>
      <c r="F21" s="4">
        <v>9.5299999999999994</v>
      </c>
      <c r="G21" s="4">
        <v>22.19</v>
      </c>
      <c r="H21" s="4">
        <v>0</v>
      </c>
      <c r="I21" s="4">
        <v>3.5</v>
      </c>
      <c r="J21" s="4">
        <v>1.8E-3</v>
      </c>
      <c r="K21" s="4">
        <v>0</v>
      </c>
      <c r="L21" s="4">
        <v>0</v>
      </c>
      <c r="M21" s="4">
        <v>99.389399999999995</v>
      </c>
      <c r="N21" s="7"/>
      <c r="O21" s="7">
        <v>2.8381843064896137</v>
      </c>
      <c r="P21" s="7">
        <v>3.3691561472087759E-3</v>
      </c>
      <c r="Q21" s="7">
        <v>6.6055960541705535E-3</v>
      </c>
      <c r="R21" s="7">
        <v>0</v>
      </c>
      <c r="S21" s="7">
        <v>0.81984808701127776</v>
      </c>
      <c r="T21" s="7">
        <v>1.1604315670645076</v>
      </c>
      <c r="U21" s="7">
        <v>0.1663880387440784</v>
      </c>
      <c r="V21" s="7">
        <v>0</v>
      </c>
      <c r="W21" s="7">
        <v>0</v>
      </c>
      <c r="X21" s="7">
        <v>4.9948267515108569</v>
      </c>
      <c r="Y21" s="7"/>
      <c r="Z21" s="12">
        <f t="shared" si="0"/>
        <v>16.758767796424191</v>
      </c>
      <c r="AA21" s="12">
        <f t="shared" si="1"/>
        <v>82.575910037004149</v>
      </c>
      <c r="AB21" s="12">
        <f t="shared" si="2"/>
        <v>0.66532216657166376</v>
      </c>
      <c r="AC21" s="1"/>
      <c r="AD21" s="1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Z21" s="11"/>
      <c r="CA21" s="11"/>
      <c r="CB21" s="11"/>
    </row>
    <row r="22" spans="1:80" x14ac:dyDescent="0.3">
      <c r="A22">
        <v>31</v>
      </c>
      <c r="B22" s="4">
        <v>64.36</v>
      </c>
      <c r="C22" s="4">
        <v>4.5400000000000003E-2</v>
      </c>
      <c r="D22" s="4">
        <v>0.18779999999999999</v>
      </c>
      <c r="E22" s="4">
        <v>0</v>
      </c>
      <c r="F22" s="4">
        <v>9.8699999999999992</v>
      </c>
      <c r="G22" s="4">
        <v>22.23</v>
      </c>
      <c r="H22" s="4">
        <v>1.4800000000000001E-2</v>
      </c>
      <c r="I22" s="4">
        <v>3.28</v>
      </c>
      <c r="J22" s="4">
        <v>0</v>
      </c>
      <c r="K22" s="4">
        <v>0</v>
      </c>
      <c r="L22" s="4">
        <v>8.0000000000000004E-4</v>
      </c>
      <c r="M22" s="4">
        <v>99.988900000000001</v>
      </c>
      <c r="N22" s="7"/>
      <c r="O22" s="7">
        <v>2.8404039374200467</v>
      </c>
      <c r="P22" s="7">
        <v>1.6754176063039881E-3</v>
      </c>
      <c r="Q22" s="7">
        <v>1.0572280456536574E-2</v>
      </c>
      <c r="R22" s="7">
        <v>5.5317752366010569E-4</v>
      </c>
      <c r="S22" s="7">
        <v>0.844480393687983</v>
      </c>
      <c r="T22" s="7">
        <v>1.1562017600137267</v>
      </c>
      <c r="U22" s="7">
        <v>0.15508144298361065</v>
      </c>
      <c r="V22" s="7">
        <v>2.6554976741089949E-5</v>
      </c>
      <c r="W22" s="7">
        <v>0</v>
      </c>
      <c r="X22" s="7">
        <v>5.0089949646686085</v>
      </c>
      <c r="Y22" s="7"/>
      <c r="Z22" s="12">
        <f t="shared" ref="Z22" si="3">U22/(Q22+S22+U22)*100</f>
        <v>15.352559660544502</v>
      </c>
      <c r="AA22" s="12">
        <f t="shared" ref="AA22" si="4">S22/(Q22+S22+U22)*100</f>
        <v>83.600818878278233</v>
      </c>
      <c r="AB22" s="12">
        <f t="shared" ref="AB22" si="5">Q22/(Q22+S22+U22)*100</f>
        <v>1.0466214611772722</v>
      </c>
      <c r="AC22" s="1"/>
      <c r="AD22" s="1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Z22" s="11"/>
      <c r="CA22" s="11"/>
      <c r="CB22" s="11"/>
    </row>
    <row r="23" spans="1:80" x14ac:dyDescent="0.3">
      <c r="A23">
        <v>32</v>
      </c>
      <c r="B23" s="4">
        <v>64.06</v>
      </c>
      <c r="C23" s="4">
        <v>9.98E-2</v>
      </c>
      <c r="D23" s="4">
        <v>0.20630000000000001</v>
      </c>
      <c r="E23" s="4">
        <v>0</v>
      </c>
      <c r="F23" s="4">
        <v>9.6199999999999992</v>
      </c>
      <c r="G23" s="4">
        <v>22.18</v>
      </c>
      <c r="H23" s="4">
        <v>4.4400000000000002E-2</v>
      </c>
      <c r="I23" s="4">
        <v>3.43</v>
      </c>
      <c r="J23" s="4">
        <v>2.7000000000000001E-3</v>
      </c>
      <c r="K23" s="4">
        <v>0</v>
      </c>
      <c r="L23" s="4">
        <v>0</v>
      </c>
      <c r="M23" s="4">
        <v>99.643299999999996</v>
      </c>
      <c r="N23" s="7"/>
      <c r="O23" s="7">
        <v>2.8379489439707934</v>
      </c>
      <c r="P23" s="7">
        <v>3.6970160544222246E-3</v>
      </c>
      <c r="Q23" s="7">
        <v>1.1658049326713268E-2</v>
      </c>
      <c r="R23" s="7">
        <v>1.6658632737499971E-3</v>
      </c>
      <c r="S23" s="7">
        <v>0.82623019700856315</v>
      </c>
      <c r="T23" s="7">
        <v>1.1580019171055043</v>
      </c>
      <c r="U23" s="7">
        <v>0.16279223390434799</v>
      </c>
      <c r="V23" s="7">
        <v>0</v>
      </c>
      <c r="W23" s="7">
        <v>0</v>
      </c>
      <c r="X23" s="7">
        <v>5.0019942206440939</v>
      </c>
      <c r="Y23" s="7"/>
      <c r="Z23" s="12">
        <f t="shared" ref="Z23:Z43" si="6">U23/(Q23+S23+U23)*100</f>
        <v>16.26815323362414</v>
      </c>
      <c r="AA23" s="12">
        <f t="shared" ref="AA23:AA43" si="7">S23/(Q23+S23+U23)*100</f>
        <v>82.566834601461693</v>
      </c>
      <c r="AB23" s="12">
        <f t="shared" ref="AB23:AB43" si="8">Q23/(Q23+S23+U23)*100</f>
        <v>1.1650121649141807</v>
      </c>
      <c r="AC23" s="1"/>
      <c r="AD23" s="1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Z23" s="11"/>
      <c r="CA23" s="11"/>
      <c r="CB23" s="11"/>
    </row>
    <row r="24" spans="1:80" x14ac:dyDescent="0.3">
      <c r="A24">
        <v>366</v>
      </c>
      <c r="B24" s="4">
        <v>64.23</v>
      </c>
      <c r="C24" s="4">
        <v>4.1700000000000001E-2</v>
      </c>
      <c r="D24" s="4">
        <v>0.20960000000000001</v>
      </c>
      <c r="E24" s="4">
        <v>1.4999999999999999E-2</v>
      </c>
      <c r="F24" s="4">
        <v>9.6</v>
      </c>
      <c r="G24" s="4">
        <v>21.93</v>
      </c>
      <c r="H24" s="4">
        <v>7.6E-3</v>
      </c>
      <c r="I24" s="4">
        <v>3.33</v>
      </c>
      <c r="J24" s="4">
        <v>0</v>
      </c>
      <c r="K24" s="4">
        <v>0</v>
      </c>
      <c r="L24" s="4">
        <v>0</v>
      </c>
      <c r="M24" s="4">
        <v>99.364000000000004</v>
      </c>
      <c r="N24" s="7"/>
      <c r="O24" s="7">
        <v>2.850311727267842</v>
      </c>
      <c r="P24" s="7">
        <v>1.5473681171118163E-3</v>
      </c>
      <c r="Q24" s="7">
        <v>1.1864644577512941E-2</v>
      </c>
      <c r="R24" s="7">
        <v>2.8563194013047076E-4</v>
      </c>
      <c r="S24" s="7">
        <v>0.82591246070639801</v>
      </c>
      <c r="T24" s="7">
        <v>1.1468936869838615</v>
      </c>
      <c r="U24" s="7">
        <v>0.15831446228932616</v>
      </c>
      <c r="V24" s="7">
        <v>0</v>
      </c>
      <c r="W24" s="7">
        <v>0</v>
      </c>
      <c r="X24" s="7">
        <v>4.9951299818821822</v>
      </c>
      <c r="Y24" s="7"/>
      <c r="Z24" s="12">
        <f t="shared" si="6"/>
        <v>15.893565154358779</v>
      </c>
      <c r="AA24" s="12">
        <f t="shared" si="7"/>
        <v>82.915314976368691</v>
      </c>
      <c r="AB24" s="12">
        <f t="shared" si="8"/>
        <v>1.1911198692725202</v>
      </c>
      <c r="AC24" s="1"/>
      <c r="AD24" s="1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Z24" s="11"/>
      <c r="CA24" s="11"/>
      <c r="CB24" s="11"/>
    </row>
    <row r="25" spans="1:80" x14ac:dyDescent="0.3">
      <c r="A25">
        <v>375</v>
      </c>
      <c r="B25" s="4">
        <v>63.54</v>
      </c>
      <c r="C25" s="4">
        <v>7.8799999999999995E-2</v>
      </c>
      <c r="D25" s="4">
        <v>7.3499999999999996E-2</v>
      </c>
      <c r="E25" s="4">
        <v>0</v>
      </c>
      <c r="F25" s="4">
        <v>9.51</v>
      </c>
      <c r="G25" s="4">
        <v>21.78</v>
      </c>
      <c r="H25" s="4">
        <v>2.01E-2</v>
      </c>
      <c r="I25" s="4">
        <v>3.45</v>
      </c>
      <c r="J25" s="4">
        <v>3.4799999999999998E-2</v>
      </c>
      <c r="K25" s="4">
        <v>0.02</v>
      </c>
      <c r="L25" s="4">
        <v>3.0700000000000002E-2</v>
      </c>
      <c r="M25" s="4">
        <v>98.537899999999993</v>
      </c>
      <c r="N25" s="7"/>
      <c r="O25" s="7">
        <v>2.844512465767516</v>
      </c>
      <c r="P25" s="7">
        <v>2.9497825346393044E-3</v>
      </c>
      <c r="Q25" s="7">
        <v>4.1971741248415188E-3</v>
      </c>
      <c r="R25" s="7">
        <v>7.6207098759874009E-4</v>
      </c>
      <c r="S25" s="7">
        <v>0.82537155113593286</v>
      </c>
      <c r="T25" s="7">
        <v>1.1490755905021244</v>
      </c>
      <c r="U25" s="7">
        <v>0.16546328602873511</v>
      </c>
      <c r="V25" s="7">
        <v>1.033691331094787E-3</v>
      </c>
      <c r="W25" s="7">
        <v>1.3347978682333895E-3</v>
      </c>
      <c r="X25" s="7">
        <v>4.9947004102807169</v>
      </c>
      <c r="Y25" s="7"/>
      <c r="Z25" s="12">
        <f t="shared" si="6"/>
        <v>16.628940993999112</v>
      </c>
      <c r="AA25" s="12">
        <f t="shared" si="7"/>
        <v>82.949246031421083</v>
      </c>
      <c r="AB25" s="12">
        <f t="shared" si="8"/>
        <v>0.42181297457980277</v>
      </c>
      <c r="AC25" s="1"/>
      <c r="AD25" s="1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Z25" s="11"/>
      <c r="CA25" s="11"/>
      <c r="CB25" s="11"/>
    </row>
    <row r="26" spans="1:80" x14ac:dyDescent="0.3">
      <c r="A26">
        <v>376</v>
      </c>
      <c r="B26" s="4">
        <v>64.75</v>
      </c>
      <c r="C26" s="4">
        <v>2.7799999999999998E-2</v>
      </c>
      <c r="D26" s="4">
        <v>0.1082</v>
      </c>
      <c r="E26" s="4">
        <v>3.4700000000000002E-2</v>
      </c>
      <c r="F26" s="4">
        <v>9.7799999999999994</v>
      </c>
      <c r="G26" s="4">
        <v>21.92</v>
      </c>
      <c r="H26" s="4">
        <v>5.8000000000000003E-2</v>
      </c>
      <c r="I26" s="4">
        <v>3.14</v>
      </c>
      <c r="J26" s="4">
        <v>5.4999999999999997E-3</v>
      </c>
      <c r="K26" s="4">
        <v>0</v>
      </c>
      <c r="L26" s="4">
        <v>0</v>
      </c>
      <c r="M26" s="4">
        <v>99.824200000000005</v>
      </c>
      <c r="N26" s="7"/>
      <c r="O26" s="7">
        <v>2.8581729259518731</v>
      </c>
      <c r="P26" s="7">
        <v>1.0261165108723486E-3</v>
      </c>
      <c r="Q26" s="7">
        <v>6.0923522547530022E-3</v>
      </c>
      <c r="R26" s="7">
        <v>2.1682804882017727E-3</v>
      </c>
      <c r="S26" s="7">
        <v>0.83694309532945566</v>
      </c>
      <c r="T26" s="7">
        <v>1.1403006476170845</v>
      </c>
      <c r="U26" s="7">
        <v>0.14849105587944744</v>
      </c>
      <c r="V26" s="7">
        <v>0</v>
      </c>
      <c r="W26" s="7">
        <v>0</v>
      </c>
      <c r="X26" s="7">
        <v>4.9931944740316885</v>
      </c>
      <c r="Y26" s="7"/>
      <c r="Z26" s="12">
        <f t="shared" si="6"/>
        <v>14.976004712000146</v>
      </c>
      <c r="AA26" s="12">
        <f t="shared" si="7"/>
        <v>84.409553592949763</v>
      </c>
      <c r="AB26" s="12">
        <f t="shared" si="8"/>
        <v>0.61444169505009238</v>
      </c>
      <c r="AC26" s="1"/>
      <c r="AD26" s="1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Z26" s="11"/>
      <c r="CA26" s="11"/>
      <c r="CB26" s="11"/>
    </row>
    <row r="27" spans="1:80" x14ac:dyDescent="0.3">
      <c r="A27">
        <v>367</v>
      </c>
      <c r="B27" s="4">
        <v>63.76</v>
      </c>
      <c r="C27" s="4">
        <v>5.0900000000000001E-2</v>
      </c>
      <c r="D27" s="4">
        <v>0.19589999999999999</v>
      </c>
      <c r="E27" s="4">
        <v>8.8000000000000005E-3</v>
      </c>
      <c r="F27" s="4">
        <v>9.61</v>
      </c>
      <c r="G27" s="4">
        <v>21.8</v>
      </c>
      <c r="H27" s="4">
        <v>3.5200000000000002E-2</v>
      </c>
      <c r="I27" s="4">
        <v>3.29</v>
      </c>
      <c r="J27" s="4">
        <v>2.29E-2</v>
      </c>
      <c r="K27" s="4">
        <v>0</v>
      </c>
      <c r="L27" s="4">
        <v>2.98E-2</v>
      </c>
      <c r="M27" s="4">
        <v>98.803600000000003</v>
      </c>
      <c r="N27" s="7"/>
      <c r="O27" s="7">
        <v>2.8473945223720833</v>
      </c>
      <c r="P27" s="7">
        <v>1.9007293054022702E-3</v>
      </c>
      <c r="Q27" s="7">
        <v>1.1159449975264222E-2</v>
      </c>
      <c r="R27" s="7">
        <v>1.3313147392270369E-3</v>
      </c>
      <c r="S27" s="7">
        <v>0.83201483950409338</v>
      </c>
      <c r="T27" s="7">
        <v>1.1473235904101757</v>
      </c>
      <c r="U27" s="7">
        <v>0.15740450351289967</v>
      </c>
      <c r="V27" s="7">
        <v>1.0009386716803995E-3</v>
      </c>
      <c r="W27" s="7">
        <v>0</v>
      </c>
      <c r="X27" s="7">
        <v>4.9995298884908257</v>
      </c>
      <c r="Y27" s="7"/>
      <c r="Z27" s="12">
        <f t="shared" si="6"/>
        <v>15.731345158953186</v>
      </c>
      <c r="AA27" s="12">
        <f t="shared" si="7"/>
        <v>83.153355371037904</v>
      </c>
      <c r="AB27" s="12">
        <f t="shared" si="8"/>
        <v>1.1152994700089129</v>
      </c>
      <c r="AC27" s="1"/>
      <c r="AD27" s="1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Z27" s="11"/>
      <c r="CA27" s="11"/>
      <c r="CB27" s="11"/>
    </row>
    <row r="28" spans="1:80" x14ac:dyDescent="0.3">
      <c r="A28">
        <v>371</v>
      </c>
      <c r="B28" s="4">
        <v>64.23</v>
      </c>
      <c r="C28" s="4">
        <v>5.0999999999999997E-2</v>
      </c>
      <c r="D28" s="4">
        <v>0.1149</v>
      </c>
      <c r="E28" s="4">
        <v>0</v>
      </c>
      <c r="F28" s="4">
        <v>9.77</v>
      </c>
      <c r="G28" s="4">
        <v>21.65</v>
      </c>
      <c r="H28" s="4">
        <v>0</v>
      </c>
      <c r="I28" s="4">
        <v>3</v>
      </c>
      <c r="J28" s="4">
        <v>0</v>
      </c>
      <c r="K28" s="4">
        <v>5.0000000000000001E-3</v>
      </c>
      <c r="L28" s="4">
        <v>1.03E-2</v>
      </c>
      <c r="M28" s="4">
        <v>98.831299999999999</v>
      </c>
      <c r="N28" s="7"/>
      <c r="O28" s="7">
        <v>2.8617385310056669</v>
      </c>
      <c r="P28" s="7">
        <v>1.9000514305342183E-3</v>
      </c>
      <c r="Q28" s="7">
        <v>6.5301186828684177E-3</v>
      </c>
      <c r="R28" s="7">
        <v>0</v>
      </c>
      <c r="S28" s="7">
        <v>0.84390768237922587</v>
      </c>
      <c r="T28" s="7">
        <v>1.1367894187247902</v>
      </c>
      <c r="U28" s="7">
        <v>0.14319742309713393</v>
      </c>
      <c r="V28" s="7">
        <v>3.4516052545092177E-4</v>
      </c>
      <c r="W28" s="7">
        <v>3.3211379186465136E-4</v>
      </c>
      <c r="X28" s="7">
        <v>4.9947404996375351</v>
      </c>
      <c r="Y28" s="7"/>
      <c r="Z28" s="12">
        <f t="shared" si="6"/>
        <v>14.4114680735379</v>
      </c>
      <c r="AA28" s="12">
        <f t="shared" si="7"/>
        <v>84.931337160808141</v>
      </c>
      <c r="AB28" s="12">
        <f t="shared" si="8"/>
        <v>0.65719476565395774</v>
      </c>
      <c r="AC28" s="1"/>
      <c r="AD28" s="1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Z28" s="11"/>
      <c r="CA28" s="11"/>
      <c r="CB28" s="11"/>
    </row>
    <row r="29" spans="1:80" x14ac:dyDescent="0.3">
      <c r="A29">
        <v>372</v>
      </c>
      <c r="B29" s="4">
        <v>64.16</v>
      </c>
      <c r="C29" s="4">
        <v>0.1066</v>
      </c>
      <c r="D29" s="4">
        <v>0.13589999999999999</v>
      </c>
      <c r="E29" s="4">
        <v>1.09E-2</v>
      </c>
      <c r="F29" s="4">
        <v>9.6999999999999993</v>
      </c>
      <c r="G29" s="4">
        <v>21.72</v>
      </c>
      <c r="H29" s="4">
        <v>3.78E-2</v>
      </c>
      <c r="I29" s="4">
        <v>3.14</v>
      </c>
      <c r="J29" s="4">
        <v>1.46E-2</v>
      </c>
      <c r="K29" s="4">
        <v>5.0000000000000001E-3</v>
      </c>
      <c r="L29" s="4">
        <v>3.9699999999999999E-2</v>
      </c>
      <c r="M29" s="4">
        <v>99.070599999999999</v>
      </c>
      <c r="N29" s="7"/>
      <c r="O29" s="7">
        <v>2.8554074002398377</v>
      </c>
      <c r="P29" s="7">
        <v>3.9670171835206802E-3</v>
      </c>
      <c r="Q29" s="7">
        <v>7.7149337149466576E-3</v>
      </c>
      <c r="R29" s="7">
        <v>1.4247355637641249E-3</v>
      </c>
      <c r="S29" s="7">
        <v>0.83691973231358296</v>
      </c>
      <c r="T29" s="7">
        <v>1.1391833773412723</v>
      </c>
      <c r="U29" s="7">
        <v>0.14971154511193421</v>
      </c>
      <c r="V29" s="7">
        <v>1.3288810244033553E-3</v>
      </c>
      <c r="W29" s="7">
        <v>3.3174058612465707E-4</v>
      </c>
      <c r="X29" s="7">
        <v>4.9959893630793877</v>
      </c>
      <c r="Y29" s="7"/>
      <c r="Z29" s="12">
        <f t="shared" si="6"/>
        <v>15.056279536704102</v>
      </c>
      <c r="AA29" s="12">
        <f t="shared" si="7"/>
        <v>84.167840429912161</v>
      </c>
      <c r="AB29" s="12">
        <f t="shared" si="8"/>
        <v>0.77588003338374734</v>
      </c>
      <c r="AC29" s="1"/>
      <c r="AD29" s="1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Z29" s="11"/>
      <c r="CA29" s="11"/>
      <c r="CB29" s="11"/>
    </row>
    <row r="30" spans="1:80" x14ac:dyDescent="0.3">
      <c r="A30">
        <v>379</v>
      </c>
      <c r="B30" s="4">
        <v>57.36</v>
      </c>
      <c r="C30" s="4">
        <v>18.04</v>
      </c>
      <c r="D30" s="4">
        <v>0.64080000000000004</v>
      </c>
      <c r="E30" s="4">
        <v>0</v>
      </c>
      <c r="F30" s="4">
        <v>0.71240000000000003</v>
      </c>
      <c r="G30" s="4">
        <v>6.9</v>
      </c>
      <c r="H30" s="4">
        <v>0.69669999999999999</v>
      </c>
      <c r="I30" s="4">
        <v>8.7899999999999991</v>
      </c>
      <c r="J30" s="4">
        <v>1.9E-2</v>
      </c>
      <c r="K30" s="4">
        <v>5.08</v>
      </c>
      <c r="L30" s="4">
        <v>0.28939999999999999</v>
      </c>
      <c r="M30" s="4">
        <v>98.528400000000005</v>
      </c>
      <c r="N30" s="7"/>
      <c r="O30" s="7">
        <v>2.848112177954448</v>
      </c>
      <c r="P30" s="7">
        <v>0.74901002905700964</v>
      </c>
      <c r="Q30" s="7">
        <v>4.0586300639564504E-2</v>
      </c>
      <c r="R30" s="7">
        <v>2.9297630573542E-2</v>
      </c>
      <c r="S30" s="7">
        <v>6.8577272274208956E-2</v>
      </c>
      <c r="T30" s="7">
        <v>0.40376357000946461</v>
      </c>
      <c r="U30" s="7">
        <v>0.46758303139390728</v>
      </c>
      <c r="V30" s="7">
        <v>1.0807825962956168E-2</v>
      </c>
      <c r="W30" s="7">
        <v>0.37604215966964838</v>
      </c>
      <c r="X30" s="7">
        <v>4.9937799975347499</v>
      </c>
      <c r="Y30" s="7"/>
      <c r="Z30" s="12">
        <f t="shared" si="6"/>
        <v>81.072524380995347</v>
      </c>
      <c r="AA30" s="12">
        <f t="shared" si="7"/>
        <v>11.890364288581852</v>
      </c>
      <c r="AB30" s="12">
        <f t="shared" si="8"/>
        <v>7.0371113304227908</v>
      </c>
      <c r="AC30" s="1"/>
      <c r="AD30" s="1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Z30" s="11"/>
    </row>
    <row r="31" spans="1:80" x14ac:dyDescent="0.3">
      <c r="A31">
        <v>380</v>
      </c>
      <c r="B31" s="4">
        <v>64.56</v>
      </c>
      <c r="C31" s="4">
        <v>0.14599999999999999</v>
      </c>
      <c r="D31" s="4">
        <v>6.2399999999999997E-2</v>
      </c>
      <c r="E31" s="4">
        <v>0</v>
      </c>
      <c r="F31" s="4">
        <v>9.85</v>
      </c>
      <c r="G31" s="4">
        <v>22.2</v>
      </c>
      <c r="H31" s="4">
        <v>0</v>
      </c>
      <c r="I31" s="4">
        <v>3.27</v>
      </c>
      <c r="J31" s="4">
        <v>0</v>
      </c>
      <c r="K31" s="4">
        <v>0</v>
      </c>
      <c r="L31" s="4">
        <v>0</v>
      </c>
      <c r="M31" s="4">
        <v>100.0883</v>
      </c>
      <c r="N31" s="7"/>
      <c r="O31" s="7">
        <v>2.8444089916217044</v>
      </c>
      <c r="P31" s="7">
        <v>5.3787892526225966E-3</v>
      </c>
      <c r="Q31" s="7">
        <v>3.5068898709795905E-3</v>
      </c>
      <c r="R31" s="7">
        <v>0</v>
      </c>
      <c r="S31" s="7">
        <v>0.84134302643786896</v>
      </c>
      <c r="T31" s="7">
        <v>1.1526875128549909</v>
      </c>
      <c r="U31" s="7">
        <v>0.1543470000670584</v>
      </c>
      <c r="V31" s="7">
        <v>0</v>
      </c>
      <c r="W31" s="7">
        <v>0</v>
      </c>
      <c r="X31" s="7">
        <v>5.0016722101052258</v>
      </c>
      <c r="Y31" s="7"/>
      <c r="Z31" s="12">
        <f t="shared" si="6"/>
        <v>15.44710532403121</v>
      </c>
      <c r="AA31" s="12">
        <f t="shared" si="7"/>
        <v>84.201923829931843</v>
      </c>
      <c r="AB31" s="12">
        <f t="shared" si="8"/>
        <v>0.35097084603694539</v>
      </c>
      <c r="AC31" s="1"/>
      <c r="AD31" s="1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Z31" s="11"/>
      <c r="CA31" s="11"/>
      <c r="CB31" s="11"/>
    </row>
    <row r="32" spans="1:80" x14ac:dyDescent="0.3">
      <c r="A32">
        <v>381</v>
      </c>
      <c r="B32" s="4">
        <v>64.23</v>
      </c>
      <c r="C32" s="4">
        <v>9.9599999999999994E-2</v>
      </c>
      <c r="D32" s="4">
        <v>0.12590000000000001</v>
      </c>
      <c r="E32" s="4">
        <v>0</v>
      </c>
      <c r="F32" s="4">
        <v>9.65</v>
      </c>
      <c r="G32" s="4">
        <v>22.25</v>
      </c>
      <c r="H32" s="4">
        <v>5.2900000000000003E-2</v>
      </c>
      <c r="I32" s="4">
        <v>3.42</v>
      </c>
      <c r="J32" s="4">
        <v>0</v>
      </c>
      <c r="K32" s="4">
        <v>1.35E-2</v>
      </c>
      <c r="L32" s="4">
        <v>3.2000000000000002E-3</v>
      </c>
      <c r="M32" s="4">
        <v>99.845200000000006</v>
      </c>
      <c r="N32" s="7"/>
      <c r="O32" s="7">
        <v>2.8382062863321238</v>
      </c>
      <c r="P32" s="7">
        <v>3.6801754643298714E-3</v>
      </c>
      <c r="Q32" s="7">
        <v>7.0964440427130071E-3</v>
      </c>
      <c r="R32" s="7">
        <v>1.979704852144716E-3</v>
      </c>
      <c r="S32" s="7">
        <v>0.82668812022267102</v>
      </c>
      <c r="T32" s="7">
        <v>1.1586870251197519</v>
      </c>
      <c r="U32" s="7">
        <v>0.1619026885579741</v>
      </c>
      <c r="V32" s="7">
        <v>1.0635254372003841E-4</v>
      </c>
      <c r="W32" s="7">
        <v>8.8933356154478134E-4</v>
      </c>
      <c r="X32" s="7">
        <v>4.999236130696973</v>
      </c>
      <c r="Y32" s="7"/>
      <c r="Z32" s="12">
        <f t="shared" si="6"/>
        <v>16.260395832013003</v>
      </c>
      <c r="AA32" s="12">
        <f t="shared" si="7"/>
        <v>83.026885990407592</v>
      </c>
      <c r="AB32" s="12">
        <f t="shared" si="8"/>
        <v>0.71271817757939759</v>
      </c>
      <c r="AC32" s="1"/>
      <c r="AD32" s="1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Z32" s="11"/>
      <c r="CA32" s="11"/>
      <c r="CB32" s="11"/>
    </row>
    <row r="33" spans="1:80" x14ac:dyDescent="0.3">
      <c r="A33">
        <v>382</v>
      </c>
      <c r="B33" s="4">
        <v>63.66</v>
      </c>
      <c r="C33" s="4">
        <v>0.33610000000000001</v>
      </c>
      <c r="D33" s="4">
        <v>0.11260000000000001</v>
      </c>
      <c r="E33" s="4">
        <v>2.18E-2</v>
      </c>
      <c r="F33" s="4">
        <v>9.85</v>
      </c>
      <c r="G33" s="4">
        <v>22.19</v>
      </c>
      <c r="H33" s="4">
        <v>0</v>
      </c>
      <c r="I33" s="4">
        <v>3.42</v>
      </c>
      <c r="J33" s="4">
        <v>1.6500000000000001E-2</v>
      </c>
      <c r="K33" s="4">
        <v>5.5999999999999999E-3</v>
      </c>
      <c r="L33" s="4">
        <v>0</v>
      </c>
      <c r="M33" s="4">
        <v>99.612700000000004</v>
      </c>
      <c r="N33" s="7"/>
      <c r="O33" s="7">
        <v>2.8274544987289616</v>
      </c>
      <c r="P33" s="7">
        <v>1.2482473548242889E-2</v>
      </c>
      <c r="Q33" s="7">
        <v>6.379349524556684E-3</v>
      </c>
      <c r="R33" s="7">
        <v>0</v>
      </c>
      <c r="S33" s="7">
        <v>0.84815176203496723</v>
      </c>
      <c r="T33" s="7">
        <v>1.1614924349953861</v>
      </c>
      <c r="U33" s="7">
        <v>0.16273351886841428</v>
      </c>
      <c r="V33" s="7">
        <v>0</v>
      </c>
      <c r="W33" s="7">
        <v>3.7080185257925045E-4</v>
      </c>
      <c r="X33" s="7">
        <v>5.0190648395531081</v>
      </c>
      <c r="Y33" s="7"/>
      <c r="Z33" s="12">
        <f t="shared" si="6"/>
        <v>15.997166715602438</v>
      </c>
      <c r="AA33" s="12">
        <f t="shared" si="7"/>
        <v>83.375725122593778</v>
      </c>
      <c r="AB33" s="12">
        <f t="shared" si="8"/>
        <v>0.62710816180378237</v>
      </c>
      <c r="AC33" s="1"/>
      <c r="AD33" s="1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Z33" s="11"/>
      <c r="CA33" s="11"/>
      <c r="CB33" s="11"/>
    </row>
    <row r="34" spans="1:80" x14ac:dyDescent="0.3">
      <c r="A34">
        <v>383</v>
      </c>
      <c r="B34" s="4">
        <v>63.94</v>
      </c>
      <c r="C34" s="4">
        <v>0.25490000000000002</v>
      </c>
      <c r="D34" s="4">
        <v>7.1300000000000002E-2</v>
      </c>
      <c r="E34" s="4">
        <v>2.92E-2</v>
      </c>
      <c r="F34" s="4">
        <v>9.82</v>
      </c>
      <c r="G34" s="4">
        <v>22.06</v>
      </c>
      <c r="H34" s="4">
        <v>1.5100000000000001E-2</v>
      </c>
      <c r="I34" s="4">
        <v>3.33</v>
      </c>
      <c r="J34" s="4">
        <v>6.4999999999999997E-3</v>
      </c>
      <c r="K34" s="4">
        <v>8.2000000000000007E-3</v>
      </c>
      <c r="L34" s="4">
        <v>0</v>
      </c>
      <c r="M34" s="4">
        <v>99.535200000000003</v>
      </c>
      <c r="N34" s="7"/>
      <c r="O34" s="7">
        <v>2.8378878647218295</v>
      </c>
      <c r="P34" s="7">
        <v>9.4600969228922378E-3</v>
      </c>
      <c r="Q34" s="7">
        <v>4.0366504683797778E-3</v>
      </c>
      <c r="R34" s="7">
        <v>5.6759464067502707E-4</v>
      </c>
      <c r="S34" s="7">
        <v>0.84497222690754048</v>
      </c>
      <c r="T34" s="7">
        <v>1.1538735014085126</v>
      </c>
      <c r="U34" s="7">
        <v>0.15833931125543188</v>
      </c>
      <c r="V34" s="7">
        <v>0</v>
      </c>
      <c r="W34" s="7">
        <v>5.4257693661411712E-4</v>
      </c>
      <c r="X34" s="7">
        <v>5.0096798232618758</v>
      </c>
      <c r="Y34" s="7"/>
      <c r="Z34" s="12">
        <f t="shared" si="6"/>
        <v>15.718429143210336</v>
      </c>
      <c r="AA34" s="12">
        <f t="shared" si="7"/>
        <v>83.880850379606471</v>
      </c>
      <c r="AB34" s="12">
        <f t="shared" si="8"/>
        <v>0.40072047718319026</v>
      </c>
      <c r="AC34" s="1"/>
      <c r="AD34" s="1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Z34" s="11"/>
      <c r="CA34" s="11"/>
      <c r="CB34" s="11"/>
    </row>
    <row r="35" spans="1:80" x14ac:dyDescent="0.3">
      <c r="A35">
        <v>348</v>
      </c>
      <c r="B35" s="4">
        <v>62.97</v>
      </c>
      <c r="C35" s="4">
        <v>2.5499999999999998E-2</v>
      </c>
      <c r="D35" s="4">
        <v>0.11260000000000001</v>
      </c>
      <c r="E35" s="4">
        <v>8.0000000000000004E-4</v>
      </c>
      <c r="F35" s="4">
        <v>9.4700000000000006</v>
      </c>
      <c r="G35" s="4">
        <v>22.12</v>
      </c>
      <c r="H35" s="4">
        <v>0</v>
      </c>
      <c r="I35" s="4">
        <v>3.75</v>
      </c>
      <c r="J35" s="4">
        <v>0</v>
      </c>
      <c r="K35" s="4">
        <v>0</v>
      </c>
      <c r="L35" s="4">
        <v>0</v>
      </c>
      <c r="M35" s="4">
        <v>98.448999999999998</v>
      </c>
      <c r="N35" s="7"/>
      <c r="O35" s="7">
        <v>2.8248279412512822</v>
      </c>
      <c r="P35" s="7">
        <v>9.5653670322395933E-4</v>
      </c>
      <c r="Q35" s="7">
        <v>6.4432608596310158E-3</v>
      </c>
      <c r="R35" s="7">
        <v>0</v>
      </c>
      <c r="S35" s="7">
        <v>0.82360056101499524</v>
      </c>
      <c r="T35" s="7">
        <v>1.1694280927094132</v>
      </c>
      <c r="U35" s="7">
        <v>0.18022353079277892</v>
      </c>
      <c r="V35" s="7">
        <v>0</v>
      </c>
      <c r="W35" s="7">
        <v>0</v>
      </c>
      <c r="X35" s="7">
        <v>5.0054799233313254</v>
      </c>
      <c r="Y35" s="7"/>
      <c r="Z35" s="12">
        <f t="shared" si="6"/>
        <v>17.839191805707213</v>
      </c>
      <c r="AA35" s="12">
        <f t="shared" si="7"/>
        <v>81.523030397888817</v>
      </c>
      <c r="AB35" s="12">
        <f t="shared" si="8"/>
        <v>0.63777779640398147</v>
      </c>
      <c r="AC35" s="1"/>
      <c r="AD35" s="1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Z35" s="11"/>
      <c r="CA35" s="11"/>
      <c r="CB35" s="11"/>
    </row>
    <row r="36" spans="1:80" x14ac:dyDescent="0.3">
      <c r="A36">
        <v>349</v>
      </c>
      <c r="B36" s="4">
        <v>62.42</v>
      </c>
      <c r="C36" s="4">
        <v>0.1019</v>
      </c>
      <c r="D36" s="4">
        <v>0.1103</v>
      </c>
      <c r="E36" s="4">
        <v>3.27E-2</v>
      </c>
      <c r="F36" s="4">
        <v>9.5</v>
      </c>
      <c r="G36" s="4">
        <v>21.92</v>
      </c>
      <c r="H36" s="4">
        <v>1.7600000000000001E-2</v>
      </c>
      <c r="I36" s="4">
        <v>3.68</v>
      </c>
      <c r="J36" s="4">
        <v>0</v>
      </c>
      <c r="K36" s="4">
        <v>0</v>
      </c>
      <c r="L36" s="4">
        <v>2.6100000000000002E-2</v>
      </c>
      <c r="M36" s="4">
        <v>97.808599999999998</v>
      </c>
      <c r="N36" s="7"/>
      <c r="O36" s="7">
        <v>2.822038418616593</v>
      </c>
      <c r="P36" s="7">
        <v>3.8522679994591638E-3</v>
      </c>
      <c r="Q36" s="7">
        <v>6.3609749724353702E-3</v>
      </c>
      <c r="R36" s="7">
        <v>6.7389241034332447E-4</v>
      </c>
      <c r="S36" s="7">
        <v>0.8326665348475254</v>
      </c>
      <c r="T36" s="7">
        <v>1.167911138021416</v>
      </c>
      <c r="U36" s="7">
        <v>0.1782415274549953</v>
      </c>
      <c r="V36" s="7">
        <v>8.8750647995616795E-4</v>
      </c>
      <c r="W36" s="7">
        <v>0</v>
      </c>
      <c r="X36" s="7">
        <v>5.0126322608027234</v>
      </c>
      <c r="Y36" s="7"/>
      <c r="Z36" s="12">
        <f t="shared" si="6"/>
        <v>17.521572064403518</v>
      </c>
      <c r="AA36" s="12">
        <f t="shared" si="7"/>
        <v>81.853128753241037</v>
      </c>
      <c r="AB36" s="12">
        <f t="shared" si="8"/>
        <v>0.62529918235544146</v>
      </c>
      <c r="AC36" s="1"/>
      <c r="AD36" s="1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Z36" s="11"/>
      <c r="CA36" s="11"/>
      <c r="CB36" s="11"/>
    </row>
    <row r="37" spans="1:80" x14ac:dyDescent="0.3">
      <c r="A37">
        <v>350</v>
      </c>
      <c r="B37" s="4">
        <v>64.81</v>
      </c>
      <c r="C37" s="4">
        <v>1.3899999999999999E-2</v>
      </c>
      <c r="D37" s="4">
        <v>7.46E-2</v>
      </c>
      <c r="E37" s="4">
        <v>2.5100000000000001E-2</v>
      </c>
      <c r="F37" s="4">
        <v>9.85</v>
      </c>
      <c r="G37" s="4">
        <v>22.35</v>
      </c>
      <c r="H37" s="4">
        <v>0</v>
      </c>
      <c r="I37" s="4">
        <v>3.42</v>
      </c>
      <c r="J37" s="4">
        <v>0</v>
      </c>
      <c r="K37" s="4">
        <v>9.7999999999999997E-3</v>
      </c>
      <c r="L37" s="4">
        <v>0</v>
      </c>
      <c r="M37" s="4">
        <v>100.55329999999999</v>
      </c>
      <c r="N37" s="7"/>
      <c r="O37" s="7">
        <v>2.8423092473109395</v>
      </c>
      <c r="P37" s="7">
        <v>5.0973829075887328E-4</v>
      </c>
      <c r="Q37" s="7">
        <v>4.1732764145633325E-3</v>
      </c>
      <c r="R37" s="7">
        <v>0</v>
      </c>
      <c r="S37" s="7">
        <v>0.83747892098308974</v>
      </c>
      <c r="T37" s="7">
        <v>1.1551461284992701</v>
      </c>
      <c r="U37" s="7">
        <v>0.16068573796593977</v>
      </c>
      <c r="V37" s="7">
        <v>0</v>
      </c>
      <c r="W37" s="7">
        <v>6.4073767369199613E-4</v>
      </c>
      <c r="X37" s="7">
        <v>5.0009437871382527</v>
      </c>
      <c r="Y37" s="7"/>
      <c r="Z37" s="12">
        <f t="shared" si="6"/>
        <v>16.031094134699376</v>
      </c>
      <c r="AA37" s="12">
        <f t="shared" si="7"/>
        <v>83.552551633127464</v>
      </c>
      <c r="AB37" s="12">
        <f t="shared" si="8"/>
        <v>0.41635423217315409</v>
      </c>
      <c r="AC37" s="1"/>
      <c r="AD37" s="1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Z37" s="11"/>
      <c r="CA37" s="11"/>
      <c r="CB37" s="11"/>
    </row>
    <row r="38" spans="1:80" x14ac:dyDescent="0.3">
      <c r="A38">
        <v>351</v>
      </c>
      <c r="B38" s="4">
        <v>64.739999999999995</v>
      </c>
      <c r="C38" s="4">
        <v>4.3999999999999997E-2</v>
      </c>
      <c r="D38" s="4">
        <v>8.2500000000000004E-2</v>
      </c>
      <c r="E38" s="4">
        <v>0</v>
      </c>
      <c r="F38" s="4">
        <v>10.039999999999999</v>
      </c>
      <c r="G38" s="4">
        <v>22.26</v>
      </c>
      <c r="H38" s="4">
        <v>2.01E-2</v>
      </c>
      <c r="I38" s="4">
        <v>3.12</v>
      </c>
      <c r="J38" s="4">
        <v>0</v>
      </c>
      <c r="K38" s="4">
        <v>0</v>
      </c>
      <c r="L38" s="4">
        <v>3.0000000000000001E-3</v>
      </c>
      <c r="M38" s="4">
        <v>100.3095</v>
      </c>
      <c r="N38" s="7"/>
      <c r="O38" s="7">
        <v>2.8454661808657997</v>
      </c>
      <c r="P38" s="7">
        <v>1.6170988237393358E-3</v>
      </c>
      <c r="Q38" s="7">
        <v>4.6253403855760862E-3</v>
      </c>
      <c r="R38" s="7">
        <v>7.4819625572250319E-4</v>
      </c>
      <c r="S38" s="7">
        <v>0.85550547601582594</v>
      </c>
      <c r="T38" s="7">
        <v>1.1530177314682419</v>
      </c>
      <c r="U38" s="7">
        <v>0.14691199160099794</v>
      </c>
      <c r="V38" s="7">
        <v>9.9173092438946438E-5</v>
      </c>
      <c r="W38" s="7">
        <v>0</v>
      </c>
      <c r="X38" s="7">
        <v>5.0079911885083419</v>
      </c>
      <c r="Y38" s="7"/>
      <c r="Z38" s="12">
        <f t="shared" si="6"/>
        <v>14.588455469178808</v>
      </c>
      <c r="AA38" s="12">
        <f t="shared" si="7"/>
        <v>84.952245248921656</v>
      </c>
      <c r="AB38" s="12">
        <f t="shared" si="8"/>
        <v>0.45929928189954994</v>
      </c>
      <c r="AC38" s="1"/>
      <c r="AD38" s="1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Z38" s="11"/>
      <c r="CA38" s="11"/>
      <c r="CB38" s="11"/>
    </row>
    <row r="39" spans="1:80" x14ac:dyDescent="0.3">
      <c r="A39">
        <v>352</v>
      </c>
      <c r="B39" s="4">
        <v>64.180000000000007</v>
      </c>
      <c r="C39" s="4">
        <v>0.1716</v>
      </c>
      <c r="D39" s="4">
        <v>0.1439</v>
      </c>
      <c r="E39" s="4">
        <v>2.0400000000000001E-2</v>
      </c>
      <c r="F39" s="4">
        <v>10.24</v>
      </c>
      <c r="G39" s="4">
        <v>22.45</v>
      </c>
      <c r="H39" s="4">
        <v>2.52E-2</v>
      </c>
      <c r="I39" s="4">
        <v>3.28</v>
      </c>
      <c r="J39" s="4">
        <v>0</v>
      </c>
      <c r="K39" s="4">
        <v>9.2999999999999992E-3</v>
      </c>
      <c r="L39" s="4">
        <v>1.9300000000000001E-2</v>
      </c>
      <c r="M39" s="4">
        <v>100.53959999999999</v>
      </c>
      <c r="N39" s="7"/>
      <c r="O39" s="7">
        <v>2.8244263802411327</v>
      </c>
      <c r="P39" s="7">
        <v>6.3146746800351768E-3</v>
      </c>
      <c r="Q39" s="7">
        <v>8.0779350551002296E-3</v>
      </c>
      <c r="R39" s="7">
        <v>9.3922539592909964E-4</v>
      </c>
      <c r="S39" s="7">
        <v>0.87365275507848639</v>
      </c>
      <c r="T39" s="7">
        <v>1.1643324048902399</v>
      </c>
      <c r="U39" s="7">
        <v>0.15464159098541896</v>
      </c>
      <c r="V39" s="7">
        <v>6.3882179272537745E-4</v>
      </c>
      <c r="W39" s="7">
        <v>6.1015246874734723E-4</v>
      </c>
      <c r="X39" s="7">
        <v>5.0336339405878148</v>
      </c>
      <c r="Y39" s="7"/>
      <c r="Z39" s="12">
        <f t="shared" si="6"/>
        <v>14.921432558814418</v>
      </c>
      <c r="AA39" s="12">
        <f t="shared" si="7"/>
        <v>84.299124069120651</v>
      </c>
      <c r="AB39" s="12">
        <f t="shared" si="8"/>
        <v>0.77944337206493175</v>
      </c>
      <c r="AC39" s="1"/>
      <c r="AD39" s="1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Z39" s="11"/>
      <c r="CA39" s="11"/>
      <c r="CB39" s="11"/>
    </row>
    <row r="40" spans="1:80" x14ac:dyDescent="0.3">
      <c r="A40">
        <v>356</v>
      </c>
      <c r="B40" s="4">
        <v>63.81</v>
      </c>
      <c r="C40" s="4">
        <v>0</v>
      </c>
      <c r="D40" s="4">
        <v>0.10589999999999999</v>
      </c>
      <c r="E40" s="4">
        <v>1.17E-2</v>
      </c>
      <c r="F40" s="4">
        <v>9.61</v>
      </c>
      <c r="G40" s="4">
        <v>22.08</v>
      </c>
      <c r="H40" s="4">
        <v>0</v>
      </c>
      <c r="I40" s="4">
        <v>3.46</v>
      </c>
      <c r="J40" s="4">
        <v>0</v>
      </c>
      <c r="K40" s="4">
        <v>9.4999999999999998E-3</v>
      </c>
      <c r="L40" s="4">
        <v>1.5900000000000001E-2</v>
      </c>
      <c r="M40" s="4">
        <v>99.103099999999998</v>
      </c>
      <c r="N40" s="7"/>
      <c r="O40" s="7">
        <v>2.8394738854387036</v>
      </c>
      <c r="P40" s="7">
        <v>0</v>
      </c>
      <c r="Q40" s="7">
        <v>6.0111021909307304E-3</v>
      </c>
      <c r="R40" s="7">
        <v>0</v>
      </c>
      <c r="S40" s="7">
        <v>0.8290502787256202</v>
      </c>
      <c r="T40" s="7">
        <v>1.1579193090770941</v>
      </c>
      <c r="U40" s="7">
        <v>0.16494803721097503</v>
      </c>
      <c r="V40" s="7">
        <v>5.3215497464399102E-4</v>
      </c>
      <c r="W40" s="7">
        <v>6.3022788841290793E-4</v>
      </c>
      <c r="X40" s="7">
        <v>4.9985649955063813</v>
      </c>
      <c r="Y40" s="7"/>
      <c r="Z40" s="12">
        <f t="shared" si="6"/>
        <v>16.494648372395638</v>
      </c>
      <c r="AA40" s="12">
        <f t="shared" si="7"/>
        <v>82.904247069790685</v>
      </c>
      <c r="AB40" s="12">
        <f t="shared" si="8"/>
        <v>0.60110455781369121</v>
      </c>
      <c r="AC40" s="1"/>
      <c r="AD40" s="1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Z40" s="11"/>
      <c r="CA40" s="11"/>
      <c r="CB40" s="11"/>
    </row>
    <row r="41" spans="1:80" x14ac:dyDescent="0.3">
      <c r="A41">
        <v>357</v>
      </c>
      <c r="B41" s="4">
        <v>63.26</v>
      </c>
      <c r="C41" s="4">
        <v>2.7799999999999998E-2</v>
      </c>
      <c r="D41" s="4">
        <v>7.1400000000000005E-2</v>
      </c>
      <c r="E41" s="4">
        <v>1.5599999999999999E-2</v>
      </c>
      <c r="F41" s="4">
        <v>9.33</v>
      </c>
      <c r="G41" s="4">
        <v>21.91</v>
      </c>
      <c r="H41" s="4">
        <v>0</v>
      </c>
      <c r="I41" s="4">
        <v>3.64</v>
      </c>
      <c r="J41" s="4">
        <v>0</v>
      </c>
      <c r="K41" s="4">
        <v>7.4000000000000003E-3</v>
      </c>
      <c r="L41" s="4">
        <v>0</v>
      </c>
      <c r="M41" s="4">
        <v>98.262200000000007</v>
      </c>
      <c r="N41" s="7"/>
      <c r="O41" s="7">
        <v>2.8387622291133354</v>
      </c>
      <c r="P41" s="7">
        <v>1.0431524394158608E-3</v>
      </c>
      <c r="Q41" s="7">
        <v>4.0870227878254698E-3</v>
      </c>
      <c r="R41" s="7">
        <v>0</v>
      </c>
      <c r="S41" s="7">
        <v>0.81168930202947365</v>
      </c>
      <c r="T41" s="7">
        <v>1.1587034524296229</v>
      </c>
      <c r="U41" s="7">
        <v>0.17499398988738321</v>
      </c>
      <c r="V41" s="7">
        <v>0</v>
      </c>
      <c r="W41" s="7">
        <v>4.950583934457567E-4</v>
      </c>
      <c r="X41" s="7">
        <v>4.9897742070805027</v>
      </c>
      <c r="Y41" s="7"/>
      <c r="Z41" s="12">
        <f t="shared" si="6"/>
        <v>17.662417544226024</v>
      </c>
      <c r="AA41" s="12">
        <f t="shared" si="7"/>
        <v>81.925072843085019</v>
      </c>
      <c r="AB41" s="12">
        <f t="shared" si="8"/>
        <v>0.41250961268895942</v>
      </c>
      <c r="AC41" s="1"/>
      <c r="AD41" s="1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Z41" s="11"/>
      <c r="CA41" s="11"/>
      <c r="CB41" s="11"/>
    </row>
    <row r="42" spans="1:80" x14ac:dyDescent="0.3">
      <c r="A42">
        <v>358</v>
      </c>
      <c r="B42" s="4">
        <v>63.72</v>
      </c>
      <c r="C42" s="4">
        <v>5.57E-2</v>
      </c>
      <c r="D42" s="4">
        <v>0.1038</v>
      </c>
      <c r="E42" s="4">
        <v>0</v>
      </c>
      <c r="F42" s="4">
        <v>9.86</v>
      </c>
      <c r="G42" s="4">
        <v>21.57</v>
      </c>
      <c r="H42" s="4">
        <v>0</v>
      </c>
      <c r="I42" s="4">
        <v>2.93</v>
      </c>
      <c r="J42" s="4">
        <v>2.5700000000000001E-2</v>
      </c>
      <c r="K42" s="4">
        <v>5.0000000000000001E-4</v>
      </c>
      <c r="L42" s="4">
        <v>0</v>
      </c>
      <c r="M42" s="4">
        <v>98.265799999999999</v>
      </c>
      <c r="N42" s="7"/>
      <c r="O42" s="7">
        <v>2.8577088362589542</v>
      </c>
      <c r="P42" s="7">
        <v>2.0888177882777419E-3</v>
      </c>
      <c r="Q42" s="7">
        <v>5.9381146838000986E-3</v>
      </c>
      <c r="R42" s="7">
        <v>0</v>
      </c>
      <c r="S42" s="7">
        <v>0.85728943821298198</v>
      </c>
      <c r="T42" s="7">
        <v>1.1400461926326202</v>
      </c>
      <c r="U42" s="7">
        <v>0.14077701424136471</v>
      </c>
      <c r="V42" s="7">
        <v>0</v>
      </c>
      <c r="W42" s="7">
        <v>3.3430055126888497E-5</v>
      </c>
      <c r="X42" s="7">
        <v>5.0038818438731258</v>
      </c>
      <c r="Y42" s="7"/>
      <c r="Z42" s="12">
        <f t="shared" si="6"/>
        <v>14.021551181050992</v>
      </c>
      <c r="AA42" s="12">
        <f t="shared" si="7"/>
        <v>85.38700582375165</v>
      </c>
      <c r="AB42" s="12">
        <f t="shared" si="8"/>
        <v>0.59144299519735544</v>
      </c>
      <c r="AC42" s="1"/>
      <c r="AD42" s="1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Z42" s="11"/>
      <c r="CA42" s="11"/>
      <c r="CB42" s="11"/>
    </row>
    <row r="43" spans="1:80" x14ac:dyDescent="0.3">
      <c r="A43">
        <v>363</v>
      </c>
      <c r="B43" s="4">
        <v>63.08</v>
      </c>
      <c r="C43" s="4">
        <v>6.2600000000000003E-2</v>
      </c>
      <c r="D43" s="4">
        <v>7.2499999999999995E-2</v>
      </c>
      <c r="E43" s="4">
        <v>2.6499999999999999E-2</v>
      </c>
      <c r="F43" s="4">
        <v>9.75</v>
      </c>
      <c r="G43" s="4">
        <v>21.23</v>
      </c>
      <c r="H43" s="4">
        <v>1.01E-2</v>
      </c>
      <c r="I43" s="4">
        <v>2.98</v>
      </c>
      <c r="J43" s="4">
        <v>0</v>
      </c>
      <c r="K43" s="4">
        <v>6.1000000000000004E-3</v>
      </c>
      <c r="L43" s="4">
        <v>0</v>
      </c>
      <c r="M43" s="4">
        <v>97.2179</v>
      </c>
      <c r="N43" s="7"/>
      <c r="O43" s="7">
        <v>2.8599720637735042</v>
      </c>
      <c r="P43" s="7">
        <v>2.3732724131618576E-3</v>
      </c>
      <c r="Q43" s="7">
        <v>4.192925343810586E-3</v>
      </c>
      <c r="R43" s="7">
        <v>3.8782001600267031E-4</v>
      </c>
      <c r="S43" s="7">
        <v>0.85700443569623863</v>
      </c>
      <c r="T43" s="7">
        <v>1.1343581439137866</v>
      </c>
      <c r="U43" s="7">
        <v>0.14474657273022928</v>
      </c>
      <c r="V43" s="7">
        <v>0</v>
      </c>
      <c r="W43" s="7">
        <v>4.1231090289388882E-4</v>
      </c>
      <c r="X43" s="7">
        <v>5.0034475447896272</v>
      </c>
      <c r="Y43" s="7"/>
      <c r="Z43" s="12">
        <f t="shared" si="6"/>
        <v>14.389129241797704</v>
      </c>
      <c r="AA43" s="12">
        <f t="shared" si="7"/>
        <v>85.194055744656211</v>
      </c>
      <c r="AB43" s="12">
        <f t="shared" si="8"/>
        <v>0.41681501354608297</v>
      </c>
      <c r="AC43" s="1"/>
      <c r="AD43" s="1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Z43" s="11"/>
      <c r="CA43" s="11"/>
      <c r="CB43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7BD4-971D-47DA-A96E-0D1FF90FB4F7}">
  <dimension ref="A1:Z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25" width="8.88671875" style="3"/>
  </cols>
  <sheetData>
    <row r="1" spans="1:26" x14ac:dyDescent="0.3">
      <c r="O1" s="6" t="s">
        <v>67</v>
      </c>
    </row>
    <row r="2" spans="1:26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 t="s">
        <v>19</v>
      </c>
    </row>
    <row r="3" spans="1:26" x14ac:dyDescent="0.3">
      <c r="A3">
        <v>59</v>
      </c>
      <c r="B3" s="4">
        <v>36.36</v>
      </c>
      <c r="C3" s="4">
        <v>22.41</v>
      </c>
      <c r="D3" s="4">
        <v>8.76</v>
      </c>
      <c r="E3" s="4">
        <v>1.24E-2</v>
      </c>
      <c r="F3" s="4">
        <v>9.1700000000000004E-2</v>
      </c>
      <c r="G3" s="4">
        <v>14.23</v>
      </c>
      <c r="H3" s="4">
        <v>0.40360000000000001</v>
      </c>
      <c r="I3" s="4">
        <v>1.8499999999999999E-2</v>
      </c>
      <c r="J3" s="4">
        <v>4.0500000000000001E-2</v>
      </c>
      <c r="K3" s="4">
        <v>10.18</v>
      </c>
      <c r="L3" s="4">
        <v>2.41</v>
      </c>
      <c r="M3" s="4">
        <v>94.916700000000006</v>
      </c>
      <c r="N3" s="7"/>
      <c r="O3" s="7">
        <v>5.655006233694996</v>
      </c>
      <c r="P3" s="7">
        <v>2.9144339780889248</v>
      </c>
      <c r="Q3" s="7">
        <v>1.7378902090201216</v>
      </c>
      <c r="R3" s="7">
        <v>5.3161730669851151E-2</v>
      </c>
      <c r="S3" s="7">
        <v>2.764947547180685E-2</v>
      </c>
      <c r="T3" s="7">
        <v>2.6082199135800934</v>
      </c>
      <c r="U3" s="7">
        <v>3.0824984074236802E-3</v>
      </c>
      <c r="V3" s="7">
        <v>0.28191496079176276</v>
      </c>
      <c r="W3" s="7">
        <v>2.3603796912441792</v>
      </c>
      <c r="X3" s="7">
        <v>15.641738690969159</v>
      </c>
      <c r="Y3" s="7">
        <f>P3/W3</f>
        <v>1.2347310006521444</v>
      </c>
      <c r="Z3" s="1"/>
    </row>
    <row r="4" spans="1:26" x14ac:dyDescent="0.3">
      <c r="A4">
        <v>60</v>
      </c>
      <c r="B4" s="4">
        <v>36.83</v>
      </c>
      <c r="C4" s="4">
        <v>22.84</v>
      </c>
      <c r="D4" s="4">
        <v>9.23</v>
      </c>
      <c r="E4" s="4">
        <v>0</v>
      </c>
      <c r="F4" s="4">
        <v>9.6799999999999997E-2</v>
      </c>
      <c r="G4" s="4">
        <v>14.37</v>
      </c>
      <c r="H4" s="4">
        <v>0.39429999999999998</v>
      </c>
      <c r="I4" s="4">
        <v>0</v>
      </c>
      <c r="J4" s="4">
        <v>0</v>
      </c>
      <c r="K4" s="4">
        <v>10.09</v>
      </c>
      <c r="L4" s="4">
        <v>2.41</v>
      </c>
      <c r="M4" s="4">
        <v>96.261200000000002</v>
      </c>
      <c r="N4" s="7"/>
      <c r="O4" s="7">
        <v>5.6604812209072008</v>
      </c>
      <c r="P4" s="7">
        <v>2.9352891291867524</v>
      </c>
      <c r="Q4" s="7">
        <v>1.8095156892152824</v>
      </c>
      <c r="R4" s="7">
        <v>5.1323604779361702E-2</v>
      </c>
      <c r="S4" s="7">
        <v>2.8842661969123135E-2</v>
      </c>
      <c r="T4" s="7">
        <v>2.6027862038062897</v>
      </c>
      <c r="U4" s="7">
        <v>0</v>
      </c>
      <c r="V4" s="7">
        <v>0.27858680680624937</v>
      </c>
      <c r="W4" s="7">
        <v>2.3118927293053497</v>
      </c>
      <c r="X4" s="7">
        <v>15.678718045975607</v>
      </c>
      <c r="Y4" s="7">
        <f t="shared" ref="Y4:Y7" si="0">P4/W4</f>
        <v>1.26964763199403</v>
      </c>
      <c r="Z4" s="1"/>
    </row>
    <row r="5" spans="1:26" x14ac:dyDescent="0.3">
      <c r="A5">
        <v>198</v>
      </c>
      <c r="B5" s="4">
        <v>36.86</v>
      </c>
      <c r="C5" s="4">
        <v>22.8</v>
      </c>
      <c r="D5" s="4">
        <v>9.18</v>
      </c>
      <c r="E5" s="4">
        <v>0</v>
      </c>
      <c r="F5" s="4">
        <v>0.1028</v>
      </c>
      <c r="G5" s="4">
        <v>14.4</v>
      </c>
      <c r="H5" s="4">
        <v>0.3206</v>
      </c>
      <c r="I5" s="4">
        <v>0</v>
      </c>
      <c r="J5" s="4">
        <v>1.6999999999999999E-3</v>
      </c>
      <c r="K5" s="4">
        <v>10.050000000000001</v>
      </c>
      <c r="L5" s="4">
        <v>2.19</v>
      </c>
      <c r="M5" s="4">
        <v>95.905199999999994</v>
      </c>
      <c r="N5" s="7"/>
      <c r="O5" s="7">
        <v>5.6809460007887083</v>
      </c>
      <c r="P5" s="7">
        <v>2.9383486707908282</v>
      </c>
      <c r="Q5" s="7">
        <v>1.8047499081147116</v>
      </c>
      <c r="R5" s="7">
        <v>4.1847314044745322E-2</v>
      </c>
      <c r="S5" s="7">
        <v>3.071615091628567E-2</v>
      </c>
      <c r="T5" s="7">
        <v>2.6155192169848367</v>
      </c>
      <c r="U5" s="7">
        <v>0</v>
      </c>
      <c r="V5" s="7">
        <v>0.25386411353430527</v>
      </c>
      <c r="W5" s="7">
        <v>2.3091719315256478</v>
      </c>
      <c r="X5" s="7">
        <v>15.675163306700068</v>
      </c>
      <c r="Y5" s="7">
        <f t="shared" si="0"/>
        <v>1.2724685549289045</v>
      </c>
      <c r="Z5" s="1"/>
    </row>
    <row r="6" spans="1:26" x14ac:dyDescent="0.3">
      <c r="A6">
        <v>199</v>
      </c>
      <c r="B6" s="4">
        <v>37.04</v>
      </c>
      <c r="C6" s="4">
        <v>22.93</v>
      </c>
      <c r="D6" s="4">
        <v>9.08</v>
      </c>
      <c r="E6" s="4">
        <v>0</v>
      </c>
      <c r="F6" s="4">
        <v>0.126</v>
      </c>
      <c r="G6" s="4">
        <v>14.13</v>
      </c>
      <c r="H6" s="4">
        <v>0.42570000000000002</v>
      </c>
      <c r="I6" s="4">
        <v>0</v>
      </c>
      <c r="J6" s="4">
        <v>0</v>
      </c>
      <c r="K6" s="4">
        <v>10.16</v>
      </c>
      <c r="L6" s="4">
        <v>2.37</v>
      </c>
      <c r="M6" s="4">
        <v>96.261700000000005</v>
      </c>
      <c r="N6" s="7"/>
      <c r="O6" s="7">
        <v>5.6897987484220351</v>
      </c>
      <c r="P6" s="7">
        <v>2.945324389252546</v>
      </c>
      <c r="Q6" s="7">
        <v>1.7791837068041314</v>
      </c>
      <c r="R6" s="7">
        <v>5.5381959467150736E-2</v>
      </c>
      <c r="S6" s="7">
        <v>3.7523627866313983E-2</v>
      </c>
      <c r="T6" s="7">
        <v>2.5579861112144826</v>
      </c>
      <c r="U6" s="7">
        <v>0</v>
      </c>
      <c r="V6" s="7">
        <v>0.27382061478702746</v>
      </c>
      <c r="W6" s="7">
        <v>2.3267220907052333</v>
      </c>
      <c r="X6" s="7">
        <v>15.66574124851892</v>
      </c>
      <c r="Y6" s="7">
        <f t="shared" si="0"/>
        <v>1.265868580101809</v>
      </c>
      <c r="Z6" s="1"/>
    </row>
    <row r="7" spans="1:26" x14ac:dyDescent="0.3">
      <c r="A7">
        <v>200</v>
      </c>
      <c r="B7" s="4">
        <v>37.119999999999997</v>
      </c>
      <c r="C7" s="4">
        <v>22.7</v>
      </c>
      <c r="D7" s="4">
        <v>9.1999999999999993</v>
      </c>
      <c r="E7" s="4">
        <v>0</v>
      </c>
      <c r="F7" s="4">
        <v>0.1004</v>
      </c>
      <c r="G7" s="4">
        <v>13.97</v>
      </c>
      <c r="H7" s="4">
        <v>0.41120000000000001</v>
      </c>
      <c r="I7" s="4">
        <v>8.3999999999999995E-3</v>
      </c>
      <c r="J7" s="4">
        <v>0</v>
      </c>
      <c r="K7" s="4">
        <v>10.59</v>
      </c>
      <c r="L7" s="4">
        <v>2.16</v>
      </c>
      <c r="M7" s="4">
        <v>96.260099999999994</v>
      </c>
      <c r="N7" s="7"/>
      <c r="O7" s="7">
        <v>5.6997621908977338</v>
      </c>
      <c r="P7" s="7">
        <v>2.914592059060042</v>
      </c>
      <c r="Q7" s="7">
        <v>1.8019619357818391</v>
      </c>
      <c r="R7" s="7">
        <v>5.3473746691161984E-2</v>
      </c>
      <c r="S7" s="7">
        <v>2.9887585337495245E-2</v>
      </c>
      <c r="T7" s="7">
        <v>2.5279895104629375</v>
      </c>
      <c r="U7" s="7">
        <v>1.3818152256728101E-3</v>
      </c>
      <c r="V7" s="7">
        <v>0.2494562489096433</v>
      </c>
      <c r="W7" s="7">
        <v>2.4242064731542992</v>
      </c>
      <c r="X7" s="7">
        <v>15.702711565520824</v>
      </c>
      <c r="Y7" s="7">
        <f t="shared" si="0"/>
        <v>1.2022870540674981</v>
      </c>
      <c r="Z7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C210-84D2-4A21-8AD1-841E7818F9E4}">
  <dimension ref="A1:DI2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2" max="43" width="8.88671875" style="3"/>
  </cols>
  <sheetData>
    <row r="1" spans="1:113" x14ac:dyDescent="0.3">
      <c r="O1" s="6" t="s">
        <v>65</v>
      </c>
      <c r="AR1" s="3"/>
    </row>
    <row r="2" spans="1:113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5" t="s">
        <v>32</v>
      </c>
      <c r="P2" s="3" t="s">
        <v>33</v>
      </c>
      <c r="Q2" s="5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 t="s">
        <v>41</v>
      </c>
      <c r="Y2" s="3" t="s">
        <v>42</v>
      </c>
      <c r="Z2" s="3" t="s">
        <v>43</v>
      </c>
      <c r="AA2" s="3" t="s">
        <v>44</v>
      </c>
      <c r="AB2" s="3" t="s">
        <v>45</v>
      </c>
      <c r="AC2" s="3" t="s">
        <v>46</v>
      </c>
      <c r="AD2" s="3" t="s">
        <v>47</v>
      </c>
      <c r="AE2" s="3" t="s">
        <v>48</v>
      </c>
      <c r="AF2" s="3" t="s">
        <v>49</v>
      </c>
      <c r="AG2" s="3" t="s">
        <v>50</v>
      </c>
      <c r="AH2" s="3" t="s">
        <v>51</v>
      </c>
      <c r="AI2" s="3" t="s">
        <v>52</v>
      </c>
      <c r="AJ2" s="3" t="s">
        <v>53</v>
      </c>
      <c r="AK2" s="3" t="s">
        <v>54</v>
      </c>
      <c r="AL2" s="3" t="s">
        <v>55</v>
      </c>
      <c r="AM2" s="3" t="s">
        <v>56</v>
      </c>
      <c r="AN2" s="3" t="s">
        <v>57</v>
      </c>
      <c r="AO2" s="3" t="s">
        <v>58</v>
      </c>
      <c r="AP2" s="3" t="s">
        <v>59</v>
      </c>
      <c r="AQ2" s="3" t="s">
        <v>60</v>
      </c>
      <c r="AR2" s="3" t="s">
        <v>29</v>
      </c>
      <c r="AS2" t="s">
        <v>30</v>
      </c>
      <c r="AT2" t="s">
        <v>31</v>
      </c>
      <c r="BL2" s="1"/>
      <c r="DG2" s="1"/>
      <c r="DI2" s="1"/>
    </row>
    <row r="3" spans="1:113" x14ac:dyDescent="0.3">
      <c r="A3">
        <v>49</v>
      </c>
      <c r="B3" s="4">
        <v>44.6</v>
      </c>
      <c r="C3" s="4">
        <v>21.12</v>
      </c>
      <c r="D3" s="4">
        <v>0.98770000000000002</v>
      </c>
      <c r="E3" s="4">
        <v>0</v>
      </c>
      <c r="F3" s="4">
        <v>1.44</v>
      </c>
      <c r="G3" s="4">
        <v>7.5</v>
      </c>
      <c r="H3" s="4">
        <v>0.68220000000000003</v>
      </c>
      <c r="I3" s="4">
        <v>11.16</v>
      </c>
      <c r="J3" s="4">
        <v>0</v>
      </c>
      <c r="K3" s="4">
        <v>8.67</v>
      </c>
      <c r="L3" s="4">
        <v>1.4111</v>
      </c>
      <c r="M3" s="4">
        <v>97.571100000000001</v>
      </c>
      <c r="N3" s="7"/>
      <c r="O3" s="7">
        <v>6.7683427286252202</v>
      </c>
      <c r="P3" s="7">
        <v>1.2316572713747798</v>
      </c>
      <c r="Q3" s="7">
        <v>0</v>
      </c>
      <c r="R3" s="7">
        <v>8</v>
      </c>
      <c r="S3" s="7">
        <v>0.10968261638500509</v>
      </c>
      <c r="T3" s="7">
        <v>0.16106350392621779</v>
      </c>
      <c r="U3" s="7">
        <v>0</v>
      </c>
      <c r="V3" s="7">
        <v>0</v>
      </c>
      <c r="W3" s="7">
        <v>0.54946010035292037</v>
      </c>
      <c r="X3" s="7">
        <v>0</v>
      </c>
      <c r="Y3" s="7">
        <v>1.9615142095424531</v>
      </c>
      <c r="Z3" s="7">
        <v>2.1306000953051263</v>
      </c>
      <c r="AA3" s="7">
        <v>8.7679474488276274E-2</v>
      </c>
      <c r="AB3" s="7">
        <v>0</v>
      </c>
      <c r="AC3" s="7">
        <v>0</v>
      </c>
      <c r="AD3" s="7">
        <v>0</v>
      </c>
      <c r="AE3" s="7">
        <v>4.9999999999999982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1.8144023382178103</v>
      </c>
      <c r="AM3" s="7">
        <v>0.18559766178218973</v>
      </c>
      <c r="AN3" s="7">
        <v>2</v>
      </c>
      <c r="AO3" s="7">
        <v>0.23806317835252516</v>
      </c>
      <c r="AP3" s="7">
        <v>0.19119721142537721</v>
      </c>
      <c r="AQ3" s="7">
        <v>0.42926038977790237</v>
      </c>
      <c r="AR3" s="17" t="s">
        <v>61</v>
      </c>
      <c r="AS3" s="1" t="s">
        <v>61</v>
      </c>
      <c r="AT3" s="1" t="s">
        <v>68</v>
      </c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</row>
    <row r="4" spans="1:113" x14ac:dyDescent="0.3">
      <c r="A4">
        <v>50</v>
      </c>
      <c r="B4" s="4">
        <v>44.64</v>
      </c>
      <c r="C4" s="4">
        <v>20.76</v>
      </c>
      <c r="D4" s="4">
        <v>0.94789999999999996</v>
      </c>
      <c r="E4" s="4">
        <v>7.9000000000000008E-3</v>
      </c>
      <c r="F4" s="4">
        <v>1.7</v>
      </c>
      <c r="G4" s="4">
        <v>7.73</v>
      </c>
      <c r="H4" s="4">
        <v>0.74060000000000004</v>
      </c>
      <c r="I4" s="4">
        <v>11.16</v>
      </c>
      <c r="J4" s="4">
        <v>0</v>
      </c>
      <c r="K4" s="4">
        <v>8.65</v>
      </c>
      <c r="L4" s="4">
        <v>1.5835999999999999</v>
      </c>
      <c r="M4" s="4">
        <v>97.920100000000005</v>
      </c>
      <c r="N4" s="7"/>
      <c r="O4" s="7">
        <v>6.7613290755886464</v>
      </c>
      <c r="P4" s="7">
        <v>1.2386709244113536</v>
      </c>
      <c r="Q4" s="7">
        <v>0</v>
      </c>
      <c r="R4" s="7">
        <v>8</v>
      </c>
      <c r="S4" s="7">
        <v>0.14113331358061609</v>
      </c>
      <c r="T4" s="7">
        <v>0.180403620300539</v>
      </c>
      <c r="U4" s="7">
        <v>0</v>
      </c>
      <c r="V4" s="7">
        <v>0</v>
      </c>
      <c r="W4" s="7">
        <v>0.42853824329092194</v>
      </c>
      <c r="X4" s="7">
        <v>0</v>
      </c>
      <c r="Y4" s="7">
        <v>1.9532097029618893</v>
      </c>
      <c r="Z4" s="7">
        <v>2.2007511439112202</v>
      </c>
      <c r="AA4" s="7">
        <v>9.500147217521128E-2</v>
      </c>
      <c r="AB4" s="7">
        <v>0</v>
      </c>
      <c r="AC4" s="7">
        <v>9.6250377960149791E-4</v>
      </c>
      <c r="AD4" s="7">
        <v>0</v>
      </c>
      <c r="AE4" s="7">
        <v>5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7.836613302725226E-16</v>
      </c>
      <c r="AL4" s="7">
        <v>1.8108980512721373</v>
      </c>
      <c r="AM4" s="7">
        <v>0.18910194872786179</v>
      </c>
      <c r="AN4" s="7">
        <v>2</v>
      </c>
      <c r="AO4" s="7">
        <v>0.31008722379998716</v>
      </c>
      <c r="AP4" s="7">
        <v>0.18313840516606961</v>
      </c>
      <c r="AQ4" s="7">
        <v>0.49322562896605676</v>
      </c>
      <c r="AR4" s="17" t="s">
        <v>61</v>
      </c>
      <c r="AS4" s="1" t="s">
        <v>61</v>
      </c>
      <c r="AT4" s="1" t="s">
        <v>68</v>
      </c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</row>
    <row r="5" spans="1:113" x14ac:dyDescent="0.3">
      <c r="A5">
        <v>51</v>
      </c>
      <c r="B5" s="4">
        <v>44.75</v>
      </c>
      <c r="C5" s="4">
        <v>21.02</v>
      </c>
      <c r="D5" s="4">
        <v>0.92620000000000002</v>
      </c>
      <c r="E5" s="4">
        <v>1.6299999999999999E-2</v>
      </c>
      <c r="F5" s="4">
        <v>1.67</v>
      </c>
      <c r="G5" s="4">
        <v>7.58</v>
      </c>
      <c r="H5" s="4">
        <v>0.76919999999999999</v>
      </c>
      <c r="I5" s="4">
        <v>11.06</v>
      </c>
      <c r="J5" s="4">
        <v>0</v>
      </c>
      <c r="K5" s="4">
        <v>8.85</v>
      </c>
      <c r="L5" s="4">
        <v>1.504</v>
      </c>
      <c r="M5" s="4">
        <v>98.145799999999994</v>
      </c>
      <c r="N5" s="7"/>
      <c r="O5" s="7">
        <v>6.7449912479077652</v>
      </c>
      <c r="P5" s="7">
        <v>1.2550087520922348</v>
      </c>
      <c r="Q5" s="7">
        <v>0</v>
      </c>
      <c r="R5" s="7">
        <v>8</v>
      </c>
      <c r="S5" s="7">
        <v>9.143324498458294E-2</v>
      </c>
      <c r="T5" s="7">
        <v>0.17050144142418799</v>
      </c>
      <c r="U5" s="7">
        <v>0</v>
      </c>
      <c r="V5" s="7">
        <v>0</v>
      </c>
      <c r="W5" s="7">
        <v>0.57720704362516206</v>
      </c>
      <c r="X5" s="7">
        <v>0</v>
      </c>
      <c r="Y5" s="7">
        <v>1.9886415051596504</v>
      </c>
      <c r="Z5" s="7">
        <v>2.0720507098863843</v>
      </c>
      <c r="AA5" s="7">
        <v>9.8189797926604261E-2</v>
      </c>
      <c r="AB5" s="7">
        <v>0</v>
      </c>
      <c r="AC5" s="7">
        <v>1.9762569934249092E-3</v>
      </c>
      <c r="AD5" s="7">
        <v>0</v>
      </c>
      <c r="AE5" s="7">
        <v>4.9999999999999964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1.7859339651924795</v>
      </c>
      <c r="AM5" s="7">
        <v>0.21406603480752051</v>
      </c>
      <c r="AN5" s="7">
        <v>2</v>
      </c>
      <c r="AO5" s="7">
        <v>0.27392649035094918</v>
      </c>
      <c r="AP5" s="7">
        <v>0.17807466842222552</v>
      </c>
      <c r="AQ5" s="7">
        <v>0.4520011587731747</v>
      </c>
      <c r="AR5" s="17" t="s">
        <v>61</v>
      </c>
      <c r="AS5" s="1" t="s">
        <v>61</v>
      </c>
      <c r="AT5" s="1" t="s">
        <v>68</v>
      </c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</row>
    <row r="6" spans="1:113" x14ac:dyDescent="0.3">
      <c r="A6">
        <v>52</v>
      </c>
      <c r="B6" s="4">
        <v>44.64</v>
      </c>
      <c r="C6" s="4">
        <v>21.67</v>
      </c>
      <c r="D6" s="4">
        <v>1.0239</v>
      </c>
      <c r="E6" s="4">
        <v>3.6499999999999998E-2</v>
      </c>
      <c r="F6" s="4">
        <v>1.36</v>
      </c>
      <c r="G6" s="4">
        <v>7.93</v>
      </c>
      <c r="H6" s="4">
        <v>0.67669999999999997</v>
      </c>
      <c r="I6" s="4">
        <v>11.51</v>
      </c>
      <c r="J6" s="4">
        <v>0</v>
      </c>
      <c r="K6" s="4">
        <v>8.52</v>
      </c>
      <c r="L6" s="4">
        <v>1.0831</v>
      </c>
      <c r="M6" s="4">
        <v>98.450199999999995</v>
      </c>
      <c r="N6" s="7"/>
      <c r="O6" s="7">
        <v>6.7303337393089109</v>
      </c>
      <c r="P6" s="7">
        <v>1.2696662606910891</v>
      </c>
      <c r="Q6" s="7">
        <v>0</v>
      </c>
      <c r="R6" s="7">
        <v>8</v>
      </c>
      <c r="S6" s="7">
        <v>0.13934899235960008</v>
      </c>
      <c r="T6" s="7">
        <v>0.12282105908094122</v>
      </c>
      <c r="U6" s="7">
        <v>0</v>
      </c>
      <c r="V6" s="7">
        <v>0</v>
      </c>
      <c r="W6" s="7">
        <v>0.56486810927243869</v>
      </c>
      <c r="X6" s="7">
        <v>0</v>
      </c>
      <c r="Y6" s="7">
        <v>1.9150357550291652</v>
      </c>
      <c r="Z6" s="7">
        <v>2.1670927767393122</v>
      </c>
      <c r="AA6" s="7">
        <v>8.640668240726794E-2</v>
      </c>
      <c r="AB6" s="7">
        <v>0</v>
      </c>
      <c r="AC6" s="7">
        <v>4.4266251112743404E-3</v>
      </c>
      <c r="AD6" s="7">
        <v>0</v>
      </c>
      <c r="AE6" s="7">
        <v>5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1.8591295635626657</v>
      </c>
      <c r="AM6" s="7">
        <v>0.14087043643733432</v>
      </c>
      <c r="AN6" s="7">
        <v>2</v>
      </c>
      <c r="AO6" s="7">
        <v>0.25665019213752971</v>
      </c>
      <c r="AP6" s="7">
        <v>0.19691507908417513</v>
      </c>
      <c r="AQ6" s="7">
        <v>0.45356527122170487</v>
      </c>
      <c r="AR6" s="17" t="s">
        <v>61</v>
      </c>
      <c r="AS6" s="1" t="s">
        <v>61</v>
      </c>
      <c r="AT6" s="1" t="s">
        <v>68</v>
      </c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</row>
    <row r="7" spans="1:113" x14ac:dyDescent="0.3">
      <c r="A7">
        <v>53</v>
      </c>
      <c r="B7" s="4">
        <v>43.25</v>
      </c>
      <c r="C7" s="4">
        <v>21.62</v>
      </c>
      <c r="D7" s="4">
        <v>1.0581</v>
      </c>
      <c r="E7" s="4">
        <v>0</v>
      </c>
      <c r="F7" s="4">
        <v>1.52</v>
      </c>
      <c r="G7" s="4">
        <v>8.0500000000000007</v>
      </c>
      <c r="H7" s="4">
        <v>0.70799999999999996</v>
      </c>
      <c r="I7" s="4">
        <v>11.36</v>
      </c>
      <c r="J7" s="4">
        <v>0</v>
      </c>
      <c r="K7" s="4">
        <v>8.31</v>
      </c>
      <c r="L7" s="4">
        <v>1.0617000000000001</v>
      </c>
      <c r="M7" s="4">
        <v>96.937899999999999</v>
      </c>
      <c r="N7" s="7"/>
      <c r="O7" s="7">
        <v>6.6458128435975263</v>
      </c>
      <c r="P7" s="7">
        <v>1.3541871564024737</v>
      </c>
      <c r="Q7" s="7">
        <v>0</v>
      </c>
      <c r="R7" s="7">
        <v>8</v>
      </c>
      <c r="S7" s="7">
        <v>0.10357935156909059</v>
      </c>
      <c r="T7" s="7">
        <v>0.12270314098967339</v>
      </c>
      <c r="U7" s="7">
        <v>0</v>
      </c>
      <c r="V7" s="7">
        <v>0</v>
      </c>
      <c r="W7" s="7">
        <v>0.59686885393963152</v>
      </c>
      <c r="X7" s="7">
        <v>0</v>
      </c>
      <c r="Y7" s="7">
        <v>1.9036534776437706</v>
      </c>
      <c r="Z7" s="7">
        <v>2.1810581917630003</v>
      </c>
      <c r="AA7" s="7">
        <v>9.2136984094834062E-2</v>
      </c>
      <c r="AB7" s="7">
        <v>0</v>
      </c>
      <c r="AC7" s="7">
        <v>0</v>
      </c>
      <c r="AD7" s="7">
        <v>0</v>
      </c>
      <c r="AE7" s="7">
        <v>5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1.8700888692900877</v>
      </c>
      <c r="AM7" s="7">
        <v>0.12991113070991234</v>
      </c>
      <c r="AN7" s="7">
        <v>2</v>
      </c>
      <c r="AO7" s="7">
        <v>0.32289670189532932</v>
      </c>
      <c r="AP7" s="7">
        <v>0.20739473458474403</v>
      </c>
      <c r="AQ7" s="7">
        <v>0.53029143648007337</v>
      </c>
      <c r="AR7" s="17" t="s">
        <v>61</v>
      </c>
      <c r="AS7" s="1" t="s">
        <v>61</v>
      </c>
      <c r="AT7" s="1" t="s">
        <v>69</v>
      </c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</row>
    <row r="8" spans="1:113" x14ac:dyDescent="0.3">
      <c r="A8">
        <v>54</v>
      </c>
      <c r="B8" s="4">
        <v>43.68</v>
      </c>
      <c r="C8" s="4">
        <v>21.75</v>
      </c>
      <c r="D8" s="4">
        <v>1.0446</v>
      </c>
      <c r="E8" s="4">
        <v>0</v>
      </c>
      <c r="F8" s="4">
        <v>1.2326999999999999</v>
      </c>
      <c r="G8" s="4">
        <v>8.26</v>
      </c>
      <c r="H8" s="4">
        <v>0.68210000000000004</v>
      </c>
      <c r="I8" s="4">
        <v>11.42</v>
      </c>
      <c r="J8" s="4">
        <v>0</v>
      </c>
      <c r="K8" s="4">
        <v>8.34</v>
      </c>
      <c r="L8" s="4">
        <v>0.996</v>
      </c>
      <c r="M8" s="4">
        <v>97.4054</v>
      </c>
      <c r="N8" s="7"/>
      <c r="O8" s="7">
        <v>6.6521632118092073</v>
      </c>
      <c r="P8" s="7">
        <v>1.3478367881907927</v>
      </c>
      <c r="Q8" s="7">
        <v>0</v>
      </c>
      <c r="R8" s="7">
        <v>8</v>
      </c>
      <c r="S8" s="7">
        <v>0.13464854920674951</v>
      </c>
      <c r="T8" s="7">
        <v>0.11408576862043156</v>
      </c>
      <c r="U8" s="7">
        <v>0</v>
      </c>
      <c r="V8" s="7">
        <v>0</v>
      </c>
      <c r="W8" s="7">
        <v>0.68126084840099677</v>
      </c>
      <c r="X8" s="7">
        <v>0</v>
      </c>
      <c r="Y8" s="7">
        <v>1.8935256606155793</v>
      </c>
      <c r="Z8" s="7">
        <v>2.0885025970782283</v>
      </c>
      <c r="AA8" s="7">
        <v>8.7976576078014901E-2</v>
      </c>
      <c r="AB8" s="7">
        <v>0</v>
      </c>
      <c r="AC8" s="7">
        <v>0</v>
      </c>
      <c r="AD8" s="7">
        <v>0</v>
      </c>
      <c r="AE8" s="7">
        <v>5</v>
      </c>
      <c r="AF8" s="7">
        <v>0</v>
      </c>
      <c r="AG8" s="7">
        <v>0</v>
      </c>
      <c r="AH8" s="7">
        <v>1.5543122344752192E-15</v>
      </c>
      <c r="AI8" s="7">
        <v>0</v>
      </c>
      <c r="AJ8" s="7">
        <v>0</v>
      </c>
      <c r="AK8" s="7">
        <v>0</v>
      </c>
      <c r="AL8" s="7">
        <v>1.8632378134919998</v>
      </c>
      <c r="AM8" s="7">
        <v>0.13676218650799865</v>
      </c>
      <c r="AN8" s="7">
        <v>2</v>
      </c>
      <c r="AO8" s="7">
        <v>0.22719140569349749</v>
      </c>
      <c r="AP8" s="7">
        <v>0.20292675229163185</v>
      </c>
      <c r="AQ8" s="7">
        <v>0.43011815798512931</v>
      </c>
      <c r="AR8" s="17" t="s">
        <v>61</v>
      </c>
      <c r="AS8" s="1" t="s">
        <v>61</v>
      </c>
      <c r="AT8" s="1" t="s">
        <v>68</v>
      </c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</row>
    <row r="9" spans="1:113" x14ac:dyDescent="0.3">
      <c r="A9">
        <v>55</v>
      </c>
      <c r="B9" s="4">
        <v>43.67</v>
      </c>
      <c r="C9" s="4">
        <v>22.09</v>
      </c>
      <c r="D9" s="4">
        <v>1.0871</v>
      </c>
      <c r="E9" s="4">
        <v>8.5000000000000006E-3</v>
      </c>
      <c r="F9" s="4">
        <v>1.36</v>
      </c>
      <c r="G9" s="4">
        <v>8.64</v>
      </c>
      <c r="H9" s="4">
        <v>0.65500000000000003</v>
      </c>
      <c r="I9" s="4">
        <v>11.53</v>
      </c>
      <c r="J9" s="4">
        <v>0</v>
      </c>
      <c r="K9" s="4">
        <v>7.98</v>
      </c>
      <c r="L9" s="4">
        <v>0.90059999999999996</v>
      </c>
      <c r="M9" s="4">
        <v>97.921199999999999</v>
      </c>
      <c r="N9" s="7"/>
      <c r="O9" s="7">
        <v>6.6430469922270099</v>
      </c>
      <c r="P9" s="7">
        <v>1.3569530077729901</v>
      </c>
      <c r="Q9" s="7">
        <v>0</v>
      </c>
      <c r="R9" s="7">
        <v>8</v>
      </c>
      <c r="S9" s="7">
        <v>0.19196335622429106</v>
      </c>
      <c r="T9" s="7">
        <v>0.10304049660524527</v>
      </c>
      <c r="U9" s="7">
        <v>0</v>
      </c>
      <c r="V9" s="7">
        <v>0</v>
      </c>
      <c r="W9" s="7">
        <v>0.58127531693877665</v>
      </c>
      <c r="X9" s="7">
        <v>0</v>
      </c>
      <c r="Y9" s="7">
        <v>1.8097221497562255</v>
      </c>
      <c r="Z9" s="7">
        <v>2.228573801701657</v>
      </c>
      <c r="AA9" s="7">
        <v>8.4384789726713538E-2</v>
      </c>
      <c r="AB9" s="7">
        <v>0</v>
      </c>
      <c r="AC9" s="7">
        <v>1.0400890470905388E-3</v>
      </c>
      <c r="AD9" s="7">
        <v>0</v>
      </c>
      <c r="AE9" s="7">
        <v>4.9999999999999991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1.8790371175432736</v>
      </c>
      <c r="AM9" s="7">
        <v>0.12096288245672637</v>
      </c>
      <c r="AN9" s="7">
        <v>2</v>
      </c>
      <c r="AO9" s="7">
        <v>0.28011747082984273</v>
      </c>
      <c r="AP9" s="7">
        <v>0.21094179888335407</v>
      </c>
      <c r="AQ9" s="7">
        <v>0.4910592697131968</v>
      </c>
      <c r="AR9" s="17" t="s">
        <v>61</v>
      </c>
      <c r="AS9" s="1" t="s">
        <v>61</v>
      </c>
      <c r="AT9" s="1" t="s">
        <v>68</v>
      </c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</row>
    <row r="10" spans="1:113" x14ac:dyDescent="0.3">
      <c r="A10">
        <v>48</v>
      </c>
      <c r="B10" s="4">
        <v>44.11</v>
      </c>
      <c r="C10" s="4">
        <v>22.19</v>
      </c>
      <c r="D10" s="4">
        <v>0.9798</v>
      </c>
      <c r="E10" s="4">
        <v>2.8000000000000001E-2</v>
      </c>
      <c r="F10" s="4">
        <v>1.57</v>
      </c>
      <c r="G10" s="4">
        <v>7.36</v>
      </c>
      <c r="H10" s="4">
        <v>0.69850000000000001</v>
      </c>
      <c r="I10" s="4">
        <v>11.16</v>
      </c>
      <c r="J10" s="4">
        <v>1.4999999999999999E-2</v>
      </c>
      <c r="K10" s="4">
        <v>8.69</v>
      </c>
      <c r="L10" s="4">
        <v>1.4573</v>
      </c>
      <c r="M10" s="4">
        <v>98.258700000000005</v>
      </c>
      <c r="N10" s="7"/>
      <c r="O10" s="7">
        <v>6.6665510978637652</v>
      </c>
      <c r="P10" s="7">
        <v>1.3109075407450654</v>
      </c>
      <c r="Q10" s="7">
        <v>2.2541361391169357E-2</v>
      </c>
      <c r="R10" s="7">
        <v>8</v>
      </c>
      <c r="S10" s="7">
        <v>0</v>
      </c>
      <c r="T10" s="7">
        <v>0.1431138058099285</v>
      </c>
      <c r="U10" s="7">
        <v>0</v>
      </c>
      <c r="V10" s="7">
        <v>1.7922571357807996E-3</v>
      </c>
      <c r="W10" s="7">
        <v>0.74748931004530572</v>
      </c>
      <c r="X10" s="7">
        <v>0</v>
      </c>
      <c r="Y10" s="7">
        <v>1.9579825131224513</v>
      </c>
      <c r="Z10" s="7">
        <v>2.056811569692071</v>
      </c>
      <c r="AA10" s="7">
        <v>8.9406543418863657E-2</v>
      </c>
      <c r="AB10" s="7">
        <v>0</v>
      </c>
      <c r="AC10" s="7">
        <v>3.404000775598881E-3</v>
      </c>
      <c r="AD10" s="7">
        <v>0</v>
      </c>
      <c r="AE10" s="7">
        <v>5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2.9056618222611519E-16</v>
      </c>
      <c r="AL10" s="7">
        <v>1.8069671948831034</v>
      </c>
      <c r="AM10" s="7">
        <v>0.19303280511689636</v>
      </c>
      <c r="AN10" s="7">
        <v>2</v>
      </c>
      <c r="AO10" s="7">
        <v>0.26698236584760648</v>
      </c>
      <c r="AP10" s="7">
        <v>0.18889071322969839</v>
      </c>
      <c r="AQ10" s="7">
        <v>0.4558730790773049</v>
      </c>
      <c r="AR10" s="17" t="s">
        <v>61</v>
      </c>
      <c r="AS10" s="1" t="s">
        <v>61</v>
      </c>
      <c r="AT10" s="1" t="s">
        <v>68</v>
      </c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</row>
    <row r="11" spans="1:113" x14ac:dyDescent="0.3">
      <c r="A11">
        <v>123</v>
      </c>
      <c r="B11" s="4">
        <v>44.54</v>
      </c>
      <c r="C11" s="4">
        <v>22.18</v>
      </c>
      <c r="D11" s="4">
        <v>1.0043</v>
      </c>
      <c r="E11" s="4">
        <v>3.2199999999999999E-2</v>
      </c>
      <c r="F11" s="4">
        <v>1.57</v>
      </c>
      <c r="G11" s="4">
        <v>8.3000000000000007</v>
      </c>
      <c r="H11" s="4">
        <v>0.67010000000000003</v>
      </c>
      <c r="I11" s="4">
        <v>11.13</v>
      </c>
      <c r="J11" s="4">
        <v>8.0000000000000004E-4</v>
      </c>
      <c r="K11" s="4">
        <v>8.3000000000000007</v>
      </c>
      <c r="L11" s="4">
        <v>0.91159999999999997</v>
      </c>
      <c r="M11" s="4">
        <v>98.639099999999999</v>
      </c>
      <c r="N11" s="7"/>
      <c r="O11" s="7">
        <v>6.6921967088687415</v>
      </c>
      <c r="P11" s="7">
        <v>1.3078032911312585</v>
      </c>
      <c r="Q11" s="7">
        <v>0</v>
      </c>
      <c r="R11" s="7">
        <v>8</v>
      </c>
      <c r="S11" s="7">
        <v>0.1618898607793593</v>
      </c>
      <c r="T11" s="7">
        <v>0.10301836896281476</v>
      </c>
      <c r="U11" s="7">
        <v>0</v>
      </c>
      <c r="V11" s="7">
        <v>9.5028391226630518E-5</v>
      </c>
      <c r="W11" s="7">
        <v>0.69595723504144913</v>
      </c>
      <c r="X11" s="7">
        <v>0</v>
      </c>
      <c r="Y11" s="7">
        <v>1.8591800715732831</v>
      </c>
      <c r="Z11" s="7">
        <v>2.0906975992369001</v>
      </c>
      <c r="AA11" s="7">
        <v>8.5270113906268416E-2</v>
      </c>
      <c r="AB11" s="7">
        <v>0</v>
      </c>
      <c r="AC11" s="7">
        <v>3.8917221086963239E-3</v>
      </c>
      <c r="AD11" s="7">
        <v>0</v>
      </c>
      <c r="AE11" s="7">
        <v>4.9999999999999991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1.7915773725216315</v>
      </c>
      <c r="AM11" s="7">
        <v>0.20842262747836848</v>
      </c>
      <c r="AN11" s="7">
        <v>2</v>
      </c>
      <c r="AO11" s="7">
        <v>0.24890399676696978</v>
      </c>
      <c r="AP11" s="7">
        <v>0.19248237331237361</v>
      </c>
      <c r="AQ11" s="7">
        <v>0.44138637007934339</v>
      </c>
      <c r="AR11" s="17" t="s">
        <v>61</v>
      </c>
      <c r="AS11" s="1" t="s">
        <v>61</v>
      </c>
      <c r="AT11" s="1" t="s">
        <v>68</v>
      </c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</row>
    <row r="12" spans="1:113" x14ac:dyDescent="0.3">
      <c r="A12">
        <v>124</v>
      </c>
      <c r="B12" s="4">
        <v>44.02</v>
      </c>
      <c r="C12" s="4">
        <v>22.08</v>
      </c>
      <c r="D12" s="4">
        <v>0.94889999999999997</v>
      </c>
      <c r="E12" s="4">
        <v>0</v>
      </c>
      <c r="F12" s="4">
        <v>1.45</v>
      </c>
      <c r="G12" s="4">
        <v>8.17</v>
      </c>
      <c r="H12" s="4">
        <v>0.69450000000000001</v>
      </c>
      <c r="I12" s="4">
        <v>11.19</v>
      </c>
      <c r="J12" s="4">
        <v>0</v>
      </c>
      <c r="K12" s="4">
        <v>8.41</v>
      </c>
      <c r="L12" s="4">
        <v>0.95640000000000003</v>
      </c>
      <c r="M12" s="4">
        <v>97.919799999999995</v>
      </c>
      <c r="N12" s="7"/>
      <c r="O12" s="7">
        <v>6.6575413597197217</v>
      </c>
      <c r="P12" s="7">
        <v>1.3424586402802783</v>
      </c>
      <c r="Q12" s="7">
        <v>0</v>
      </c>
      <c r="R12" s="7">
        <v>8</v>
      </c>
      <c r="S12" s="7">
        <v>0.11372445259296371</v>
      </c>
      <c r="T12" s="7">
        <v>0.10879157650340555</v>
      </c>
      <c r="U12" s="7">
        <v>0</v>
      </c>
      <c r="V12" s="7">
        <v>0</v>
      </c>
      <c r="W12" s="7">
        <v>0.76367493271979126</v>
      </c>
      <c r="X12" s="7">
        <v>0</v>
      </c>
      <c r="Y12" s="7">
        <v>1.8962024727883622</v>
      </c>
      <c r="Z12" s="7">
        <v>2.0286506516889204</v>
      </c>
      <c r="AA12" s="7">
        <v>8.8955913706556977E-2</v>
      </c>
      <c r="AB12" s="7">
        <v>0</v>
      </c>
      <c r="AC12" s="7">
        <v>0</v>
      </c>
      <c r="AD12" s="7">
        <v>0</v>
      </c>
      <c r="AE12" s="7">
        <v>5</v>
      </c>
      <c r="AF12" s="7">
        <v>0</v>
      </c>
      <c r="AG12" s="7">
        <v>0</v>
      </c>
      <c r="AH12" s="7">
        <v>4.3021142204224816E-16</v>
      </c>
      <c r="AI12" s="7">
        <v>0</v>
      </c>
      <c r="AJ12" s="7">
        <v>0</v>
      </c>
      <c r="AK12" s="7">
        <v>0</v>
      </c>
      <c r="AL12" s="7">
        <v>1.8130752961227918</v>
      </c>
      <c r="AM12" s="7">
        <v>0.18692470387720772</v>
      </c>
      <c r="AN12" s="7">
        <v>2</v>
      </c>
      <c r="AO12" s="7">
        <v>0.23822333972624055</v>
      </c>
      <c r="AP12" s="7">
        <v>0.18305993273371285</v>
      </c>
      <c r="AQ12" s="7">
        <v>0.4212832724599534</v>
      </c>
      <c r="AR12" s="17" t="s">
        <v>61</v>
      </c>
      <c r="AS12" s="1" t="s">
        <v>64</v>
      </c>
      <c r="AT12" s="1" t="s">
        <v>68</v>
      </c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</row>
    <row r="13" spans="1:113" x14ac:dyDescent="0.3">
      <c r="A13">
        <v>125</v>
      </c>
      <c r="B13" s="4">
        <v>44.06</v>
      </c>
      <c r="C13" s="4">
        <v>22.03</v>
      </c>
      <c r="D13" s="4">
        <v>0.95750000000000002</v>
      </c>
      <c r="E13" s="4">
        <v>3.2599999999999997E-2</v>
      </c>
      <c r="F13" s="4">
        <v>1.41</v>
      </c>
      <c r="G13" s="4">
        <v>8.39</v>
      </c>
      <c r="H13" s="4">
        <v>0.69450000000000001</v>
      </c>
      <c r="I13" s="4">
        <v>11.27</v>
      </c>
      <c r="J13" s="4">
        <v>0</v>
      </c>
      <c r="K13" s="4">
        <v>8.26</v>
      </c>
      <c r="L13" s="4">
        <v>0.83899999999999997</v>
      </c>
      <c r="M13" s="4">
        <v>97.943700000000007</v>
      </c>
      <c r="N13" s="7"/>
      <c r="O13" s="7">
        <v>6.6657807670462654</v>
      </c>
      <c r="P13" s="7">
        <v>1.3342192329537346</v>
      </c>
      <c r="Q13" s="7">
        <v>0</v>
      </c>
      <c r="R13" s="7">
        <v>8</v>
      </c>
      <c r="S13" s="7">
        <v>0.16166707413006987</v>
      </c>
      <c r="T13" s="7">
        <v>9.5468557755548758E-2</v>
      </c>
      <c r="U13" s="7">
        <v>0</v>
      </c>
      <c r="V13" s="7">
        <v>0</v>
      </c>
      <c r="W13" s="7">
        <v>0.71841970743791217</v>
      </c>
      <c r="X13" s="7">
        <v>0</v>
      </c>
      <c r="Y13" s="7">
        <v>1.8629940088909851</v>
      </c>
      <c r="Z13" s="7">
        <v>2.0684982360842845</v>
      </c>
      <c r="AA13" s="7">
        <v>8.8985147167206763E-2</v>
      </c>
      <c r="AB13" s="7">
        <v>0</v>
      </c>
      <c r="AC13" s="7">
        <v>3.9672685339935398E-3</v>
      </c>
      <c r="AD13" s="7">
        <v>0</v>
      </c>
      <c r="AE13" s="7">
        <v>5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1.8266374954495062</v>
      </c>
      <c r="AM13" s="7">
        <v>0.17336250455049385</v>
      </c>
      <c r="AN13" s="7">
        <v>2</v>
      </c>
      <c r="AO13" s="7">
        <v>0.2401931787528464</v>
      </c>
      <c r="AP13" s="7">
        <v>0.18477973188152214</v>
      </c>
      <c r="AQ13" s="7">
        <v>0.42497291063436854</v>
      </c>
      <c r="AR13" s="17" t="s">
        <v>61</v>
      </c>
      <c r="AS13" s="1" t="s">
        <v>61</v>
      </c>
      <c r="AT13" s="1" t="s">
        <v>68</v>
      </c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</row>
    <row r="14" spans="1:113" x14ac:dyDescent="0.3">
      <c r="A14">
        <v>128</v>
      </c>
      <c r="B14" s="4">
        <v>45.05</v>
      </c>
      <c r="C14" s="4">
        <v>21.86</v>
      </c>
      <c r="D14" s="4">
        <v>0.90539999999999998</v>
      </c>
      <c r="E14" s="4">
        <v>0</v>
      </c>
      <c r="F14" s="4">
        <v>1.42</v>
      </c>
      <c r="G14" s="4">
        <v>7.78</v>
      </c>
      <c r="H14" s="4">
        <v>0.64359999999999995</v>
      </c>
      <c r="I14" s="4">
        <v>11.06</v>
      </c>
      <c r="J14" s="4">
        <v>0</v>
      </c>
      <c r="K14" s="4">
        <v>8.5299999999999994</v>
      </c>
      <c r="L14" s="4">
        <v>0.99239999999999995</v>
      </c>
      <c r="M14" s="4">
        <v>98.241500000000002</v>
      </c>
      <c r="N14" s="7"/>
      <c r="O14" s="7">
        <v>6.7700547348676867</v>
      </c>
      <c r="P14" s="7">
        <v>1.2299452651323133</v>
      </c>
      <c r="Q14" s="7">
        <v>0</v>
      </c>
      <c r="R14" s="7">
        <v>8</v>
      </c>
      <c r="S14" s="7">
        <v>0.14792102279554054</v>
      </c>
      <c r="T14" s="7">
        <v>0.112169816133321</v>
      </c>
      <c r="U14" s="7">
        <v>0</v>
      </c>
      <c r="V14" s="7">
        <v>0</v>
      </c>
      <c r="W14" s="7">
        <v>0.69821893666760315</v>
      </c>
      <c r="X14" s="7">
        <v>0</v>
      </c>
      <c r="Y14" s="7">
        <v>1.9110466719671035</v>
      </c>
      <c r="Z14" s="7">
        <v>2.0487306791919253</v>
      </c>
      <c r="AA14" s="7">
        <v>8.1912873244506912E-2</v>
      </c>
      <c r="AB14" s="7">
        <v>0</v>
      </c>
      <c r="AC14" s="7">
        <v>0</v>
      </c>
      <c r="AD14" s="7">
        <v>0</v>
      </c>
      <c r="AE14" s="7">
        <v>5</v>
      </c>
      <c r="AF14" s="7">
        <v>0</v>
      </c>
      <c r="AG14" s="7">
        <v>0</v>
      </c>
      <c r="AH14" s="7">
        <v>5.4123372450476381E-16</v>
      </c>
      <c r="AI14" s="7">
        <v>0</v>
      </c>
      <c r="AJ14" s="7">
        <v>0</v>
      </c>
      <c r="AK14" s="7">
        <v>0</v>
      </c>
      <c r="AL14" s="7">
        <v>1.7806330525472602</v>
      </c>
      <c r="AM14" s="7">
        <v>0.21936694745273932</v>
      </c>
      <c r="AN14" s="7">
        <v>2</v>
      </c>
      <c r="AO14" s="7">
        <v>0.19434120273899685</v>
      </c>
      <c r="AP14" s="7">
        <v>0.17355890106605218</v>
      </c>
      <c r="AQ14" s="7">
        <v>0.36790010380504901</v>
      </c>
      <c r="AR14" s="17" t="s">
        <v>61</v>
      </c>
      <c r="AS14" s="1" t="s">
        <v>61</v>
      </c>
      <c r="AT14" s="1" t="s">
        <v>68</v>
      </c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</row>
    <row r="15" spans="1:113" x14ac:dyDescent="0.3">
      <c r="A15">
        <v>129</v>
      </c>
      <c r="B15" s="4">
        <v>44.11</v>
      </c>
      <c r="C15" s="4">
        <v>21.97</v>
      </c>
      <c r="D15" s="4">
        <v>1.0570999999999999</v>
      </c>
      <c r="E15" s="4">
        <v>0</v>
      </c>
      <c r="F15" s="4">
        <v>1.59</v>
      </c>
      <c r="G15" s="4">
        <v>8.3000000000000007</v>
      </c>
      <c r="H15" s="4">
        <v>0.71750000000000003</v>
      </c>
      <c r="I15" s="4">
        <v>11.26</v>
      </c>
      <c r="J15" s="4">
        <v>0</v>
      </c>
      <c r="K15" s="4">
        <v>8.31</v>
      </c>
      <c r="L15" s="4">
        <v>1.3516999999999999</v>
      </c>
      <c r="M15" s="4">
        <v>98.666399999999996</v>
      </c>
      <c r="N15" s="7"/>
      <c r="O15" s="7">
        <v>6.6464913838068647</v>
      </c>
      <c r="P15" s="7">
        <v>1.3535086161931353</v>
      </c>
      <c r="Q15" s="7">
        <v>0</v>
      </c>
      <c r="R15" s="7">
        <v>8</v>
      </c>
      <c r="S15" s="7">
        <v>0.12037629749658119</v>
      </c>
      <c r="T15" s="7">
        <v>0.15318899603139227</v>
      </c>
      <c r="U15" s="7">
        <v>0</v>
      </c>
      <c r="V15" s="7">
        <v>0</v>
      </c>
      <c r="W15" s="7">
        <v>0.61529755758285132</v>
      </c>
      <c r="X15" s="7">
        <v>0</v>
      </c>
      <c r="Y15" s="7">
        <v>1.866729066932296</v>
      </c>
      <c r="Z15" s="7">
        <v>2.1528459210680224</v>
      </c>
      <c r="AA15" s="7">
        <v>9.1562160888854854E-2</v>
      </c>
      <c r="AB15" s="7">
        <v>0</v>
      </c>
      <c r="AC15" s="7">
        <v>0</v>
      </c>
      <c r="AD15" s="7">
        <v>0</v>
      </c>
      <c r="AE15" s="7">
        <v>4.9999999999999973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1.8176727559014099</v>
      </c>
      <c r="AM15" s="7">
        <v>0.18232724409859014</v>
      </c>
      <c r="AN15" s="7">
        <v>2</v>
      </c>
      <c r="AO15" s="7">
        <v>0.28214616983145258</v>
      </c>
      <c r="AP15" s="7">
        <v>0.20317977638064649</v>
      </c>
      <c r="AQ15" s="7">
        <v>0.48532594621209907</v>
      </c>
      <c r="AR15" s="17" t="s">
        <v>61</v>
      </c>
      <c r="AS15" s="1" t="s">
        <v>61</v>
      </c>
      <c r="AT15" s="1" t="s">
        <v>68</v>
      </c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</row>
    <row r="16" spans="1:113" x14ac:dyDescent="0.3">
      <c r="A16">
        <v>130</v>
      </c>
      <c r="B16" s="4">
        <v>44.36</v>
      </c>
      <c r="C16" s="4">
        <v>21.89</v>
      </c>
      <c r="D16" s="4">
        <v>0.97460000000000002</v>
      </c>
      <c r="E16" s="4">
        <v>1.47E-2</v>
      </c>
      <c r="F16" s="4">
        <v>1.75</v>
      </c>
      <c r="G16" s="4">
        <v>7.82</v>
      </c>
      <c r="H16" s="4">
        <v>0.76910000000000001</v>
      </c>
      <c r="I16" s="4">
        <v>11.14</v>
      </c>
      <c r="J16" s="4">
        <v>1.11E-2</v>
      </c>
      <c r="K16" s="4">
        <v>8.58</v>
      </c>
      <c r="L16" s="4">
        <v>1.2323999999999999</v>
      </c>
      <c r="M16" s="4">
        <v>98.542000000000002</v>
      </c>
      <c r="N16" s="7"/>
      <c r="O16" s="7">
        <v>6.6845861611734483</v>
      </c>
      <c r="P16" s="7">
        <v>1.3154138388265517</v>
      </c>
      <c r="Q16" s="7">
        <v>0</v>
      </c>
      <c r="R16" s="7">
        <v>8</v>
      </c>
      <c r="S16" s="7">
        <v>7.3322609352269197E-2</v>
      </c>
      <c r="T16" s="7">
        <v>0.13967752965692112</v>
      </c>
      <c r="U16" s="7">
        <v>0</v>
      </c>
      <c r="V16" s="7">
        <v>1.3223635553869136E-3</v>
      </c>
      <c r="W16" s="7">
        <v>0.6563595728159658</v>
      </c>
      <c r="X16" s="7">
        <v>0</v>
      </c>
      <c r="Y16" s="7">
        <v>1.9275034041986283</v>
      </c>
      <c r="Z16" s="7">
        <v>2.1018794669662979</v>
      </c>
      <c r="AA16" s="7">
        <v>9.8153217215666916E-2</v>
      </c>
      <c r="AB16" s="7">
        <v>0</v>
      </c>
      <c r="AC16" s="7">
        <v>1.7818362388641873E-3</v>
      </c>
      <c r="AD16" s="7">
        <v>0</v>
      </c>
      <c r="AE16" s="7">
        <v>5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5.2388648974499574E-16</v>
      </c>
      <c r="AL16" s="7">
        <v>1.7984157524044502</v>
      </c>
      <c r="AM16" s="7">
        <v>0.20158424759554938</v>
      </c>
      <c r="AN16" s="7">
        <v>2</v>
      </c>
      <c r="AO16" s="7">
        <v>0.30966111834740184</v>
      </c>
      <c r="AP16" s="7">
        <v>0.18733477883835642</v>
      </c>
      <c r="AQ16" s="7">
        <v>0.49699589718575826</v>
      </c>
      <c r="AR16" s="17" t="s">
        <v>61</v>
      </c>
      <c r="AS16" s="1" t="s">
        <v>61</v>
      </c>
      <c r="AT16" s="1" t="s">
        <v>68</v>
      </c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</row>
    <row r="17" spans="1:109" x14ac:dyDescent="0.3">
      <c r="A17">
        <v>188</v>
      </c>
      <c r="B17" s="4">
        <v>44.52</v>
      </c>
      <c r="C17" s="4">
        <v>21.58</v>
      </c>
      <c r="D17" s="4">
        <v>1.0096000000000001</v>
      </c>
      <c r="E17" s="4">
        <v>3.2800000000000003E-2</v>
      </c>
      <c r="F17" s="4">
        <v>1.64</v>
      </c>
      <c r="G17" s="4">
        <v>7.71</v>
      </c>
      <c r="H17" s="4">
        <v>0.62729999999999997</v>
      </c>
      <c r="I17" s="4">
        <v>11.11</v>
      </c>
      <c r="J17" s="4">
        <v>0</v>
      </c>
      <c r="K17" s="4">
        <v>8.56</v>
      </c>
      <c r="L17" s="4">
        <v>1.4631000000000001</v>
      </c>
      <c r="M17" s="4">
        <v>98.252799999999993</v>
      </c>
      <c r="N17" s="7"/>
      <c r="O17" s="7">
        <v>6.7242433251168849</v>
      </c>
      <c r="P17" s="7">
        <v>1.2757566748831151</v>
      </c>
      <c r="Q17" s="7">
        <v>0</v>
      </c>
      <c r="R17" s="7">
        <v>8</v>
      </c>
      <c r="S17" s="7">
        <v>9.6618128248639357E-2</v>
      </c>
      <c r="T17" s="7">
        <v>0.16620884937340569</v>
      </c>
      <c r="U17" s="7">
        <v>0</v>
      </c>
      <c r="V17" s="7">
        <v>0</v>
      </c>
      <c r="W17" s="7">
        <v>0.56930454371156136</v>
      </c>
      <c r="X17" s="7">
        <v>0</v>
      </c>
      <c r="Y17" s="7">
        <v>1.9274668053441684</v>
      </c>
      <c r="Z17" s="7">
        <v>2.1561745607162841</v>
      </c>
      <c r="AA17" s="7">
        <v>8.0242101159913967E-2</v>
      </c>
      <c r="AB17" s="7">
        <v>0</v>
      </c>
      <c r="AC17" s="7">
        <v>3.9850114460264763E-3</v>
      </c>
      <c r="AD17" s="7">
        <v>0</v>
      </c>
      <c r="AE17" s="7">
        <v>5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4.90059381963448E-16</v>
      </c>
      <c r="AL17" s="7">
        <v>1.7977290768635772</v>
      </c>
      <c r="AM17" s="7">
        <v>0.20227092313642236</v>
      </c>
      <c r="AN17" s="7">
        <v>2</v>
      </c>
      <c r="AO17" s="7">
        <v>0.27794931710842136</v>
      </c>
      <c r="AP17" s="7">
        <v>0.19451210045494161</v>
      </c>
      <c r="AQ17" s="7">
        <v>0.47246141756336296</v>
      </c>
      <c r="AR17" s="17" t="s">
        <v>61</v>
      </c>
      <c r="AS17" s="1" t="s">
        <v>61</v>
      </c>
      <c r="AT17" s="1" t="s">
        <v>68</v>
      </c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</row>
    <row r="18" spans="1:109" x14ac:dyDescent="0.3">
      <c r="A18">
        <v>189</v>
      </c>
      <c r="B18" s="4">
        <v>44.4</v>
      </c>
      <c r="C18" s="4">
        <v>21.65</v>
      </c>
      <c r="D18" s="4">
        <v>0.92969999999999997</v>
      </c>
      <c r="E18" s="4">
        <v>1.0699999999999999E-2</v>
      </c>
      <c r="F18" s="4">
        <v>1.55</v>
      </c>
      <c r="G18" s="4">
        <v>7.66</v>
      </c>
      <c r="H18" s="4">
        <v>0.63800000000000001</v>
      </c>
      <c r="I18" s="4">
        <v>11.05</v>
      </c>
      <c r="J18" s="4">
        <v>0</v>
      </c>
      <c r="K18" s="4">
        <v>8.61</v>
      </c>
      <c r="L18" s="4">
        <v>1.5687</v>
      </c>
      <c r="M18" s="4">
        <v>98.0672</v>
      </c>
      <c r="N18" s="7"/>
      <c r="O18" s="7">
        <v>6.7041824047904148</v>
      </c>
      <c r="P18" s="7">
        <v>1.2958175952095852</v>
      </c>
      <c r="Q18" s="7">
        <v>0</v>
      </c>
      <c r="R18" s="7">
        <v>8</v>
      </c>
      <c r="S18" s="7">
        <v>6.7263561956504736E-2</v>
      </c>
      <c r="T18" s="7">
        <v>0.17815360551490386</v>
      </c>
      <c r="U18" s="7">
        <v>0</v>
      </c>
      <c r="V18" s="7">
        <v>0</v>
      </c>
      <c r="W18" s="7">
        <v>0.65483901738438999</v>
      </c>
      <c r="X18" s="7">
        <v>0</v>
      </c>
      <c r="Y18" s="7">
        <v>1.9381655998676302</v>
      </c>
      <c r="Z18" s="7">
        <v>2.0786913567521199</v>
      </c>
      <c r="AA18" s="7">
        <v>8.1587245383523438E-2</v>
      </c>
      <c r="AB18" s="7">
        <v>0</v>
      </c>
      <c r="AC18" s="7">
        <v>1.299613140926625E-3</v>
      </c>
      <c r="AD18" s="7">
        <v>0</v>
      </c>
      <c r="AE18" s="7">
        <v>4.9999999999999982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1.7875041091643054</v>
      </c>
      <c r="AM18" s="7">
        <v>0.21249589083569465</v>
      </c>
      <c r="AN18" s="7">
        <v>2</v>
      </c>
      <c r="AO18" s="7">
        <v>0.2412397535189959</v>
      </c>
      <c r="AP18" s="7">
        <v>0.17906664618817431</v>
      </c>
      <c r="AQ18" s="7">
        <v>0.42030639970717021</v>
      </c>
      <c r="AR18" s="17" t="s">
        <v>61</v>
      </c>
      <c r="AS18" s="1" t="s">
        <v>61</v>
      </c>
      <c r="AT18" s="1" t="s">
        <v>68</v>
      </c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</row>
    <row r="19" spans="1:109" x14ac:dyDescent="0.3">
      <c r="A19">
        <v>190</v>
      </c>
      <c r="B19" s="4">
        <v>44.82</v>
      </c>
      <c r="C19" s="4">
        <v>21.48</v>
      </c>
      <c r="D19" s="4">
        <v>0.90280000000000005</v>
      </c>
      <c r="E19" s="4">
        <v>0.02</v>
      </c>
      <c r="F19" s="4">
        <v>1.52</v>
      </c>
      <c r="G19" s="4">
        <v>7.69</v>
      </c>
      <c r="H19" s="4">
        <v>0.73119999999999996</v>
      </c>
      <c r="I19" s="4">
        <v>11.32</v>
      </c>
      <c r="J19" s="4">
        <v>2.06E-2</v>
      </c>
      <c r="K19" s="4">
        <v>8.66</v>
      </c>
      <c r="L19" s="4">
        <v>1.194</v>
      </c>
      <c r="M19" s="4">
        <v>98.358699999999999</v>
      </c>
      <c r="N19" s="7"/>
      <c r="O19" s="7">
        <v>6.7512411903197878</v>
      </c>
      <c r="P19" s="7">
        <v>1.2487588096802122</v>
      </c>
      <c r="Q19" s="7">
        <v>0</v>
      </c>
      <c r="R19" s="7">
        <v>8</v>
      </c>
      <c r="S19" s="7">
        <v>0.11635293794838897</v>
      </c>
      <c r="T19" s="7">
        <v>0.13527201708212946</v>
      </c>
      <c r="U19" s="7">
        <v>0</v>
      </c>
      <c r="V19" s="7">
        <v>2.4531488255268743E-3</v>
      </c>
      <c r="W19" s="7">
        <v>0.58102656611761094</v>
      </c>
      <c r="X19" s="7">
        <v>0</v>
      </c>
      <c r="Y19" s="7">
        <v>1.9447086290498721</v>
      </c>
      <c r="Z19" s="7">
        <v>2.1244837854861562</v>
      </c>
      <c r="AA19" s="7">
        <v>9.3279604055535051E-2</v>
      </c>
      <c r="AB19" s="7">
        <v>0</v>
      </c>
      <c r="AC19" s="7">
        <v>2.423311434780473E-3</v>
      </c>
      <c r="AD19" s="7">
        <v>0</v>
      </c>
      <c r="AE19" s="7">
        <v>5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3.2330908783517742E-15</v>
      </c>
      <c r="AL19" s="7">
        <v>1.8267542115232021</v>
      </c>
      <c r="AM19" s="7">
        <v>0.17324578847679462</v>
      </c>
      <c r="AN19" s="7">
        <v>2</v>
      </c>
      <c r="AO19" s="7">
        <v>0.27063229996669108</v>
      </c>
      <c r="AP19" s="7">
        <v>0.17346519100273322</v>
      </c>
      <c r="AQ19" s="7">
        <v>0.4440974909694243</v>
      </c>
      <c r="AR19" s="17" t="s">
        <v>61</v>
      </c>
      <c r="AS19" s="1" t="s">
        <v>61</v>
      </c>
      <c r="AT19" s="1" t="s">
        <v>68</v>
      </c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</row>
    <row r="20" spans="1:109" x14ac:dyDescent="0.3">
      <c r="A20">
        <v>293</v>
      </c>
      <c r="B20" s="4">
        <v>44.48</v>
      </c>
      <c r="C20" s="4">
        <v>21.38</v>
      </c>
      <c r="D20" s="4">
        <v>0.93440000000000001</v>
      </c>
      <c r="E20" s="4">
        <v>1.9E-3</v>
      </c>
      <c r="F20" s="4">
        <v>1.68</v>
      </c>
      <c r="G20" s="4">
        <v>7.56</v>
      </c>
      <c r="H20" s="4">
        <v>0.69640000000000002</v>
      </c>
      <c r="I20" s="4">
        <v>10.85</v>
      </c>
      <c r="J20" s="4">
        <v>0</v>
      </c>
      <c r="K20" s="4">
        <v>8.81</v>
      </c>
      <c r="L20" s="4">
        <v>1.6203000000000001</v>
      </c>
      <c r="M20" s="4">
        <v>98.013099999999994</v>
      </c>
      <c r="N20" s="7"/>
      <c r="O20" s="7">
        <v>6.7072457763299962</v>
      </c>
      <c r="P20" s="7">
        <v>1.2927542236700038</v>
      </c>
      <c r="Q20" s="7">
        <v>0</v>
      </c>
      <c r="R20" s="7">
        <v>8</v>
      </c>
      <c r="S20" s="7">
        <v>5.0726162553544452E-2</v>
      </c>
      <c r="T20" s="7">
        <v>0.18376666841251099</v>
      </c>
      <c r="U20" s="7">
        <v>0</v>
      </c>
      <c r="V20" s="7">
        <v>0</v>
      </c>
      <c r="W20" s="7">
        <v>0.68745122838740125</v>
      </c>
      <c r="X20" s="7">
        <v>0</v>
      </c>
      <c r="Y20" s="7">
        <v>1.9805245417636574</v>
      </c>
      <c r="Z20" s="7">
        <v>2.0083650690084882</v>
      </c>
      <c r="AA20" s="7">
        <v>8.8935867247623215E-2</v>
      </c>
      <c r="AB20" s="7">
        <v>0</v>
      </c>
      <c r="AC20" s="7">
        <v>2.3046262677439699E-4</v>
      </c>
      <c r="AD20" s="7">
        <v>0</v>
      </c>
      <c r="AE20" s="7">
        <v>5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2.49835417111266E-15</v>
      </c>
      <c r="AL20" s="7">
        <v>1.752794893521797</v>
      </c>
      <c r="AM20" s="7">
        <v>0.2472051064782006</v>
      </c>
      <c r="AN20" s="7">
        <v>2</v>
      </c>
      <c r="AO20" s="7">
        <v>0.24392558148333893</v>
      </c>
      <c r="AP20" s="7">
        <v>0.17973029565540424</v>
      </c>
      <c r="AQ20" s="7">
        <v>0.4236558771387432</v>
      </c>
      <c r="AR20" s="17" t="s">
        <v>61</v>
      </c>
      <c r="AS20" s="1" t="s">
        <v>61</v>
      </c>
      <c r="AT20" s="1" t="s">
        <v>68</v>
      </c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</row>
    <row r="21" spans="1:109" x14ac:dyDescent="0.3">
      <c r="A21">
        <v>294</v>
      </c>
      <c r="B21" s="4">
        <v>44.88</v>
      </c>
      <c r="C21" s="4">
        <v>21.91</v>
      </c>
      <c r="D21" s="4">
        <v>0.94640000000000002</v>
      </c>
      <c r="E21" s="4">
        <v>0</v>
      </c>
      <c r="F21" s="4">
        <v>1.5</v>
      </c>
      <c r="G21" s="4">
        <v>7.64</v>
      </c>
      <c r="H21" s="4">
        <v>0.68489999999999995</v>
      </c>
      <c r="I21" s="4">
        <v>11</v>
      </c>
      <c r="J21" s="4">
        <v>1.3599999999999999E-2</v>
      </c>
      <c r="K21" s="4">
        <v>8.6199999999999992</v>
      </c>
      <c r="L21" s="4">
        <v>1.1500999999999999</v>
      </c>
      <c r="M21" s="4">
        <v>98.345100000000002</v>
      </c>
      <c r="N21" s="7"/>
      <c r="O21" s="7">
        <v>6.7440916069629475</v>
      </c>
      <c r="P21" s="7">
        <v>1.2559083930370525</v>
      </c>
      <c r="Q21" s="7">
        <v>0</v>
      </c>
      <c r="R21" s="7">
        <v>8</v>
      </c>
      <c r="S21" s="7">
        <v>9.7079978474017947E-2</v>
      </c>
      <c r="T21" s="7">
        <v>0.12998645021081603</v>
      </c>
      <c r="U21" s="7">
        <v>0</v>
      </c>
      <c r="V21" s="7">
        <v>1.6156765646317792E-3</v>
      </c>
      <c r="W21" s="7">
        <v>0.7253041931825388</v>
      </c>
      <c r="X21" s="7">
        <v>0</v>
      </c>
      <c r="Y21" s="7">
        <v>1.9310910731309949</v>
      </c>
      <c r="Z21" s="7">
        <v>2.0277587555613708</v>
      </c>
      <c r="AA21" s="7">
        <v>8.7163872875629878E-2</v>
      </c>
      <c r="AB21" s="7">
        <v>0</v>
      </c>
      <c r="AC21" s="7">
        <v>0</v>
      </c>
      <c r="AD21" s="7">
        <v>0</v>
      </c>
      <c r="AE21" s="7">
        <v>5</v>
      </c>
      <c r="AF21" s="7">
        <v>0</v>
      </c>
      <c r="AG21" s="7">
        <v>0</v>
      </c>
      <c r="AH21" s="7">
        <v>2.0261570199409107E-15</v>
      </c>
      <c r="AI21" s="7">
        <v>0</v>
      </c>
      <c r="AJ21" s="7">
        <v>0</v>
      </c>
      <c r="AK21" s="7">
        <v>0</v>
      </c>
      <c r="AL21" s="7">
        <v>1.7708640306666854</v>
      </c>
      <c r="AM21" s="7">
        <v>0.22913596933331259</v>
      </c>
      <c r="AN21" s="7">
        <v>2</v>
      </c>
      <c r="AO21" s="7">
        <v>0.20785274332966247</v>
      </c>
      <c r="AP21" s="7">
        <v>0.18140713356567281</v>
      </c>
      <c r="AQ21" s="7">
        <v>0.38925987689533526</v>
      </c>
      <c r="AR21" s="17" t="s">
        <v>61</v>
      </c>
      <c r="AS21" s="1" t="s">
        <v>61</v>
      </c>
      <c r="AT21" s="1" t="s">
        <v>68</v>
      </c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</row>
    <row r="22" spans="1:109" x14ac:dyDescent="0.3">
      <c r="A22">
        <v>295</v>
      </c>
      <c r="B22" s="4">
        <v>44.7</v>
      </c>
      <c r="C22" s="4">
        <v>21.16</v>
      </c>
      <c r="D22" s="4">
        <v>0.99829999999999997</v>
      </c>
      <c r="E22" s="4">
        <v>4.5999999999999999E-3</v>
      </c>
      <c r="F22" s="4">
        <v>1.36</v>
      </c>
      <c r="G22" s="4">
        <v>7.94</v>
      </c>
      <c r="H22" s="4">
        <v>0.51319999999999999</v>
      </c>
      <c r="I22" s="4">
        <v>11.18</v>
      </c>
      <c r="J22" s="4">
        <v>0</v>
      </c>
      <c r="K22" s="4">
        <v>8.83</v>
      </c>
      <c r="L22" s="4">
        <v>1.2296</v>
      </c>
      <c r="M22" s="4">
        <v>97.915800000000004</v>
      </c>
      <c r="N22" s="7"/>
      <c r="O22" s="7">
        <v>6.7351977403053205</v>
      </c>
      <c r="P22" s="7">
        <v>1.2648022596946795</v>
      </c>
      <c r="Q22" s="7">
        <v>0</v>
      </c>
      <c r="R22" s="7">
        <v>8</v>
      </c>
      <c r="S22" s="7">
        <v>0.1451143374558006</v>
      </c>
      <c r="T22" s="7">
        <v>0.13934729734985132</v>
      </c>
      <c r="U22" s="7">
        <v>0</v>
      </c>
      <c r="V22" s="7">
        <v>0</v>
      </c>
      <c r="W22" s="7">
        <v>0.63346186262871551</v>
      </c>
      <c r="X22" s="7">
        <v>0</v>
      </c>
      <c r="Y22" s="7">
        <v>1.9834826644114951</v>
      </c>
      <c r="Z22" s="7">
        <v>2.0325473299709627</v>
      </c>
      <c r="AA22" s="7">
        <v>6.5488978333742467E-2</v>
      </c>
      <c r="AB22" s="7">
        <v>0</v>
      </c>
      <c r="AC22" s="7">
        <v>5.5752984943065219E-4</v>
      </c>
      <c r="AD22" s="7">
        <v>0</v>
      </c>
      <c r="AE22" s="7">
        <v>4.9999999999999982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1.8047063658881919</v>
      </c>
      <c r="AM22" s="7">
        <v>0.19529363411180811</v>
      </c>
      <c r="AN22" s="7">
        <v>2</v>
      </c>
      <c r="AO22" s="7">
        <v>0.20198031160284435</v>
      </c>
      <c r="AP22" s="7">
        <v>0.19187258015509853</v>
      </c>
      <c r="AQ22" s="7">
        <v>0.39385289175794291</v>
      </c>
      <c r="AR22" s="17" t="s">
        <v>61</v>
      </c>
      <c r="AS22" s="1" t="s">
        <v>61</v>
      </c>
      <c r="AT22" s="1" t="s">
        <v>68</v>
      </c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</row>
    <row r="23" spans="1:109" x14ac:dyDescent="0.3">
      <c r="A23">
        <v>296</v>
      </c>
      <c r="B23" s="4">
        <v>44.18</v>
      </c>
      <c r="C23" s="4">
        <v>22.05</v>
      </c>
      <c r="D23" s="4">
        <v>0.95579999999999998</v>
      </c>
      <c r="E23" s="4">
        <v>0</v>
      </c>
      <c r="F23" s="4">
        <v>1.49</v>
      </c>
      <c r="G23" s="4">
        <v>7.82</v>
      </c>
      <c r="H23" s="4">
        <v>0.65720000000000001</v>
      </c>
      <c r="I23" s="4">
        <v>10.88</v>
      </c>
      <c r="J23" s="4">
        <v>9.2999999999999992E-3</v>
      </c>
      <c r="K23" s="4">
        <v>8.59</v>
      </c>
      <c r="L23" s="4">
        <v>1.4166000000000001</v>
      </c>
      <c r="M23" s="4">
        <v>98.049000000000007</v>
      </c>
      <c r="N23" s="7"/>
      <c r="O23" s="7">
        <v>6.6575220211996315</v>
      </c>
      <c r="P23" s="7">
        <v>1.3424779788003685</v>
      </c>
      <c r="Q23" s="7">
        <v>0</v>
      </c>
      <c r="R23" s="7">
        <v>8</v>
      </c>
      <c r="S23" s="7">
        <v>4.6270978984819022E-2</v>
      </c>
      <c r="T23" s="7">
        <v>0.160555802402535</v>
      </c>
      <c r="U23" s="7">
        <v>0</v>
      </c>
      <c r="V23" s="7">
        <v>1.1079362021753788E-3</v>
      </c>
      <c r="W23" s="7">
        <v>0.82664199600316179</v>
      </c>
      <c r="X23" s="7">
        <v>0</v>
      </c>
      <c r="Y23" s="7">
        <v>1.9297672946671234</v>
      </c>
      <c r="Z23" s="7">
        <v>1.9517827952498388</v>
      </c>
      <c r="AA23" s="7">
        <v>8.3873196490346302E-2</v>
      </c>
      <c r="AB23" s="7">
        <v>0</v>
      </c>
      <c r="AC23" s="7">
        <v>0</v>
      </c>
      <c r="AD23" s="7">
        <v>0</v>
      </c>
      <c r="AE23" s="7">
        <v>5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1.7564577775324408</v>
      </c>
      <c r="AM23" s="7">
        <v>0.24354222246755919</v>
      </c>
      <c r="AN23" s="7">
        <v>2</v>
      </c>
      <c r="AO23" s="7">
        <v>0.19175061014800449</v>
      </c>
      <c r="AP23" s="7">
        <v>0.18372275243218752</v>
      </c>
      <c r="AQ23" s="7">
        <v>0.37547336258019204</v>
      </c>
      <c r="AR23" s="17" t="s">
        <v>61</v>
      </c>
      <c r="AS23" s="1" t="s">
        <v>64</v>
      </c>
      <c r="AT23" s="1" t="s">
        <v>68</v>
      </c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</row>
    <row r="24" spans="1:109" x14ac:dyDescent="0.3">
      <c r="A24">
        <v>297</v>
      </c>
      <c r="B24" s="4">
        <v>44.8</v>
      </c>
      <c r="C24" s="4">
        <v>21.41</v>
      </c>
      <c r="D24" s="4">
        <v>0.99150000000000005</v>
      </c>
      <c r="E24" s="4">
        <v>0</v>
      </c>
      <c r="F24" s="4">
        <v>1.56</v>
      </c>
      <c r="G24" s="4">
        <v>7.53</v>
      </c>
      <c r="H24" s="4">
        <v>0.68469999999999998</v>
      </c>
      <c r="I24" s="4">
        <v>10.97</v>
      </c>
      <c r="J24" s="4">
        <v>1.8800000000000001E-2</v>
      </c>
      <c r="K24" s="4">
        <v>8.8699999999999992</v>
      </c>
      <c r="L24" s="4">
        <v>1.466</v>
      </c>
      <c r="M24" s="4">
        <v>98.301100000000005</v>
      </c>
      <c r="N24" s="7"/>
      <c r="O24" s="7">
        <v>6.7331195642776667</v>
      </c>
      <c r="P24" s="7">
        <v>1.2668804357223333</v>
      </c>
      <c r="Q24" s="7">
        <v>0</v>
      </c>
      <c r="R24" s="7">
        <v>8</v>
      </c>
      <c r="S24" s="7">
        <v>6.6835626934490744E-2</v>
      </c>
      <c r="T24" s="7">
        <v>0.165715888882532</v>
      </c>
      <c r="U24" s="7">
        <v>0</v>
      </c>
      <c r="V24" s="7">
        <v>2.2337834374470955E-3</v>
      </c>
      <c r="W24" s="7">
        <v>0.67881491763664792</v>
      </c>
      <c r="X24" s="7">
        <v>0</v>
      </c>
      <c r="Y24" s="7">
        <v>1.9874069776627226</v>
      </c>
      <c r="Z24" s="7">
        <v>2.0118408009551567</v>
      </c>
      <c r="AA24" s="7">
        <v>8.7152004491002202E-2</v>
      </c>
      <c r="AB24" s="7">
        <v>0</v>
      </c>
      <c r="AC24" s="7">
        <v>0</v>
      </c>
      <c r="AD24" s="7">
        <v>0</v>
      </c>
      <c r="AE24" s="7">
        <v>4.9999999999999991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1.7663097213392427</v>
      </c>
      <c r="AM24" s="7">
        <v>0.23369027866075731</v>
      </c>
      <c r="AN24" s="7">
        <v>2</v>
      </c>
      <c r="AO24" s="7">
        <v>0.2208488328455549</v>
      </c>
      <c r="AP24" s="7">
        <v>0.19008158644350784</v>
      </c>
      <c r="AQ24" s="7">
        <v>0.41093041928906271</v>
      </c>
      <c r="AR24" s="17" t="s">
        <v>61</v>
      </c>
      <c r="AS24" s="1" t="s">
        <v>61</v>
      </c>
      <c r="AT24" s="1" t="s">
        <v>68</v>
      </c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</row>
    <row r="25" spans="1:109" x14ac:dyDescent="0.3">
      <c r="A25">
        <v>298</v>
      </c>
      <c r="B25" s="4">
        <v>44.64</v>
      </c>
      <c r="C25" s="4">
        <v>21.71</v>
      </c>
      <c r="D25" s="4">
        <v>1.0007999999999999</v>
      </c>
      <c r="E25" s="4">
        <v>6.9999999999999999E-4</v>
      </c>
      <c r="F25" s="4">
        <v>1.66</v>
      </c>
      <c r="G25" s="4">
        <v>7.68</v>
      </c>
      <c r="H25" s="4">
        <v>0.67459999999999998</v>
      </c>
      <c r="I25" s="4">
        <v>10.94</v>
      </c>
      <c r="J25" s="4">
        <v>2.47E-2</v>
      </c>
      <c r="K25" s="4">
        <v>8.65</v>
      </c>
      <c r="L25" s="4">
        <v>1.4204000000000001</v>
      </c>
      <c r="M25" s="4">
        <v>98.401300000000006</v>
      </c>
      <c r="N25" s="7"/>
      <c r="O25" s="7">
        <v>6.7166804067872272</v>
      </c>
      <c r="P25" s="7">
        <v>1.2833195932127728</v>
      </c>
      <c r="Q25" s="7">
        <v>0</v>
      </c>
      <c r="R25" s="7">
        <v>8</v>
      </c>
      <c r="S25" s="7">
        <v>7.8507001537946763E-2</v>
      </c>
      <c r="T25" s="7">
        <v>0.16074335540497653</v>
      </c>
      <c r="U25" s="7">
        <v>0</v>
      </c>
      <c r="V25" s="7">
        <v>2.9381391235129128E-3</v>
      </c>
      <c r="W25" s="7">
        <v>0.6671600487393613</v>
      </c>
      <c r="X25" s="7">
        <v>0</v>
      </c>
      <c r="Y25" s="7">
        <v>1.9403116155958826</v>
      </c>
      <c r="Z25" s="7">
        <v>2.0642913235975806</v>
      </c>
      <c r="AA25" s="7">
        <v>8.5963794039094488E-2</v>
      </c>
      <c r="AB25" s="7">
        <v>0</v>
      </c>
      <c r="AC25" s="7">
        <v>8.4721961643323949E-5</v>
      </c>
      <c r="AD25" s="7">
        <v>0</v>
      </c>
      <c r="AE25" s="7">
        <v>4.9999999999999991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1.7634767543211265</v>
      </c>
      <c r="AM25" s="7">
        <v>0.23652324567887351</v>
      </c>
      <c r="AN25" s="7">
        <v>2</v>
      </c>
      <c r="AO25" s="7">
        <v>0.24770144906745839</v>
      </c>
      <c r="AP25" s="7">
        <v>0.19208206314200718</v>
      </c>
      <c r="AQ25" s="7">
        <v>0.43978351220946554</v>
      </c>
      <c r="AR25" s="17" t="s">
        <v>61</v>
      </c>
      <c r="AS25" s="1" t="s">
        <v>61</v>
      </c>
      <c r="AT25" s="1" t="s">
        <v>68</v>
      </c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</row>
    <row r="26" spans="1:109" x14ac:dyDescent="0.3">
      <c r="A26">
        <v>299</v>
      </c>
      <c r="B26" s="4">
        <v>44.26</v>
      </c>
      <c r="C26" s="4">
        <v>22.01</v>
      </c>
      <c r="D26" s="4">
        <v>1.0123</v>
      </c>
      <c r="E26" s="4">
        <v>2.4799999999999999E-2</v>
      </c>
      <c r="F26" s="4">
        <v>1.47</v>
      </c>
      <c r="G26" s="4">
        <v>8.4</v>
      </c>
      <c r="H26" s="4">
        <v>0.74360000000000004</v>
      </c>
      <c r="I26" s="4">
        <v>11.5</v>
      </c>
      <c r="J26" s="4">
        <v>0</v>
      </c>
      <c r="K26" s="4">
        <v>8.5399999999999991</v>
      </c>
      <c r="L26" s="4">
        <v>1.0210999999999999</v>
      </c>
      <c r="M26" s="4">
        <v>98.981899999999996</v>
      </c>
      <c r="N26" s="7"/>
      <c r="O26" s="7">
        <v>6.6354387444587202</v>
      </c>
      <c r="P26" s="7">
        <v>1.3645612555412798</v>
      </c>
      <c r="Q26" s="7">
        <v>0</v>
      </c>
      <c r="R26" s="7">
        <v>8</v>
      </c>
      <c r="S26" s="7">
        <v>0.11955394643822803</v>
      </c>
      <c r="T26" s="7">
        <v>0.11513791978019143</v>
      </c>
      <c r="U26" s="7">
        <v>0</v>
      </c>
      <c r="V26" s="7">
        <v>0</v>
      </c>
      <c r="W26" s="7">
        <v>0.68915208626825075</v>
      </c>
      <c r="X26" s="7">
        <v>0</v>
      </c>
      <c r="Y26" s="7">
        <v>1.9087145462414528</v>
      </c>
      <c r="Z26" s="7">
        <v>2.0700367791956888</v>
      </c>
      <c r="AA26" s="7">
        <v>9.4413990885164875E-2</v>
      </c>
      <c r="AB26" s="7">
        <v>0</v>
      </c>
      <c r="AC26" s="7">
        <v>2.9907311910237766E-3</v>
      </c>
      <c r="AD26" s="7">
        <v>0</v>
      </c>
      <c r="AE26" s="7">
        <v>5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1.8470472018386277</v>
      </c>
      <c r="AM26" s="7">
        <v>0.15295279816137231</v>
      </c>
      <c r="AN26" s="7">
        <v>2</v>
      </c>
      <c r="AO26" s="7">
        <v>0.27429901772956594</v>
      </c>
      <c r="AP26" s="7">
        <v>0.19358713317859003</v>
      </c>
      <c r="AQ26" s="7">
        <v>0.467886150908156</v>
      </c>
      <c r="AR26" s="17" t="s">
        <v>61</v>
      </c>
      <c r="AS26" s="1" t="s">
        <v>61</v>
      </c>
      <c r="AT26" s="1" t="s">
        <v>68</v>
      </c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</row>
    <row r="27" spans="1:109" x14ac:dyDescent="0.3">
      <c r="A27">
        <v>300</v>
      </c>
      <c r="B27" s="4">
        <v>44.58</v>
      </c>
      <c r="C27" s="4">
        <v>22.01</v>
      </c>
      <c r="D27" s="4">
        <v>1.054</v>
      </c>
      <c r="E27" s="4">
        <v>3.0700000000000002E-2</v>
      </c>
      <c r="F27" s="4">
        <v>1.5</v>
      </c>
      <c r="G27" s="4">
        <v>7.9</v>
      </c>
      <c r="H27" s="4">
        <v>0.81159999999999999</v>
      </c>
      <c r="I27" s="4">
        <v>11.16</v>
      </c>
      <c r="J27" s="4">
        <v>3.32E-2</v>
      </c>
      <c r="K27" s="4">
        <v>8.52</v>
      </c>
      <c r="L27" s="4">
        <v>1.5622</v>
      </c>
      <c r="M27" s="4">
        <v>99.161799999999999</v>
      </c>
      <c r="N27" s="7"/>
      <c r="O27" s="7">
        <v>6.6683025752790801</v>
      </c>
      <c r="P27" s="7">
        <v>1.3316974247209199</v>
      </c>
      <c r="Q27" s="7">
        <v>0</v>
      </c>
      <c r="R27" s="7">
        <v>8</v>
      </c>
      <c r="S27" s="7">
        <v>6.0921901320371452E-2</v>
      </c>
      <c r="T27" s="7">
        <v>0.17575339983076535</v>
      </c>
      <c r="U27" s="7">
        <v>0</v>
      </c>
      <c r="V27" s="7">
        <v>3.9260716579798674E-3</v>
      </c>
      <c r="W27" s="7">
        <v>0.69175072295033224</v>
      </c>
      <c r="X27" s="7">
        <v>0</v>
      </c>
      <c r="Y27" s="7">
        <v>1.8999392129230277</v>
      </c>
      <c r="Z27" s="7">
        <v>2.0611999366469065</v>
      </c>
      <c r="AA27" s="7">
        <v>0.10281488920726449</v>
      </c>
      <c r="AB27" s="7">
        <v>0</v>
      </c>
      <c r="AC27" s="7">
        <v>3.6938654633527079E-3</v>
      </c>
      <c r="AD27" s="7">
        <v>0</v>
      </c>
      <c r="AE27" s="7">
        <v>5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1.7883863535277109</v>
      </c>
      <c r="AM27" s="7">
        <v>0.21161364647228909</v>
      </c>
      <c r="AN27" s="7">
        <v>2</v>
      </c>
      <c r="AO27" s="7">
        <v>0.2233719138447488</v>
      </c>
      <c r="AP27" s="7">
        <v>0.201105922859068</v>
      </c>
      <c r="AQ27" s="7">
        <v>0.42447783670381678</v>
      </c>
      <c r="AR27" s="17" t="s">
        <v>61</v>
      </c>
      <c r="AS27" s="1" t="s">
        <v>61</v>
      </c>
      <c r="AT27" s="1" t="s">
        <v>68</v>
      </c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</row>
    <row r="28" spans="1:109" x14ac:dyDescent="0.3">
      <c r="A28">
        <v>301</v>
      </c>
      <c r="B28" s="4">
        <v>45.11</v>
      </c>
      <c r="C28" s="4">
        <v>21.97</v>
      </c>
      <c r="D28" s="4">
        <v>0.90569999999999995</v>
      </c>
      <c r="E28" s="4">
        <v>0</v>
      </c>
      <c r="F28" s="4">
        <v>1.51</v>
      </c>
      <c r="G28" s="4">
        <v>7.6</v>
      </c>
      <c r="H28" s="4">
        <v>0.68</v>
      </c>
      <c r="I28" s="4">
        <v>11.07</v>
      </c>
      <c r="J28" s="4">
        <v>1.54E-2</v>
      </c>
      <c r="K28" s="4">
        <v>8.6999999999999993</v>
      </c>
      <c r="L28" s="4">
        <v>1.4675</v>
      </c>
      <c r="M28" s="4">
        <v>99.028700000000001</v>
      </c>
      <c r="N28" s="7"/>
      <c r="O28" s="7">
        <v>6.7328686200972285</v>
      </c>
      <c r="P28" s="7">
        <v>1.2671313799027715</v>
      </c>
      <c r="Q28" s="7">
        <v>0</v>
      </c>
      <c r="R28" s="7">
        <v>8</v>
      </c>
      <c r="S28" s="7">
        <v>6.9682660074548597E-2</v>
      </c>
      <c r="T28" s="7">
        <v>0.16473932822742213</v>
      </c>
      <c r="U28" s="7">
        <v>0</v>
      </c>
      <c r="V28" s="7">
        <v>1.8171590379454914E-3</v>
      </c>
      <c r="W28" s="7">
        <v>0.70543348847743981</v>
      </c>
      <c r="X28" s="7">
        <v>0</v>
      </c>
      <c r="Y28" s="7">
        <v>1.9358488438519683</v>
      </c>
      <c r="Z28" s="7">
        <v>2.0365227641032688</v>
      </c>
      <c r="AA28" s="7">
        <v>8.5955756227406255E-2</v>
      </c>
      <c r="AB28" s="7">
        <v>0</v>
      </c>
      <c r="AC28" s="7">
        <v>0</v>
      </c>
      <c r="AD28" s="7">
        <v>0</v>
      </c>
      <c r="AE28" s="7">
        <v>5</v>
      </c>
      <c r="AF28" s="7">
        <v>0</v>
      </c>
      <c r="AG28" s="7">
        <v>0</v>
      </c>
      <c r="AH28" s="7">
        <v>1.9567680809018384E-15</v>
      </c>
      <c r="AI28" s="7">
        <v>0</v>
      </c>
      <c r="AJ28" s="7">
        <v>0</v>
      </c>
      <c r="AK28" s="7">
        <v>0</v>
      </c>
      <c r="AL28" s="7">
        <v>1.7700961312822485</v>
      </c>
      <c r="AM28" s="7">
        <v>0.22990386871774948</v>
      </c>
      <c r="AN28" s="7">
        <v>2</v>
      </c>
      <c r="AO28" s="7">
        <v>0.20702687903893824</v>
      </c>
      <c r="AP28" s="7">
        <v>0.17243312444647513</v>
      </c>
      <c r="AQ28" s="7">
        <v>0.37946000348541337</v>
      </c>
      <c r="AR28" s="17" t="s">
        <v>61</v>
      </c>
      <c r="AS28" s="1" t="s">
        <v>61</v>
      </c>
      <c r="AT28" s="1" t="s">
        <v>68</v>
      </c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585A-35DD-4780-BD99-1E5058E0A538}">
  <dimension ref="A1:CC2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 x14ac:dyDescent="0.3"/>
  <cols>
    <col min="1" max="1" width="8.88671875" style="8"/>
    <col min="2" max="24" width="8.88671875" style="13"/>
    <col min="25" max="16384" width="8.88671875" style="8"/>
  </cols>
  <sheetData>
    <row r="1" spans="1:81" x14ac:dyDescent="0.3">
      <c r="O1" s="6" t="s">
        <v>66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81" x14ac:dyDescent="0.3">
      <c r="A2" s="8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Y2" s="3"/>
      <c r="Z2" s="5" t="s">
        <v>16</v>
      </c>
      <c r="AA2" s="3" t="s">
        <v>17</v>
      </c>
      <c r="AB2" s="5" t="s">
        <v>18</v>
      </c>
      <c r="AF2" s="9"/>
      <c r="CA2" s="9"/>
      <c r="CC2" s="9"/>
    </row>
    <row r="3" spans="1:81" x14ac:dyDescent="0.3">
      <c r="A3" s="8">
        <v>61</v>
      </c>
      <c r="B3" s="12">
        <v>64.64</v>
      </c>
      <c r="C3" s="12">
        <v>2.2599999999999999E-2</v>
      </c>
      <c r="D3" s="12">
        <v>15.81</v>
      </c>
      <c r="E3" s="12">
        <v>1.8499999999999999E-2</v>
      </c>
      <c r="F3" s="12">
        <v>0.42099999999999999</v>
      </c>
      <c r="G3" s="12">
        <v>18.25</v>
      </c>
      <c r="H3" s="12">
        <v>4.8999999999999998E-3</v>
      </c>
      <c r="I3" s="12">
        <v>0</v>
      </c>
      <c r="J3" s="12">
        <v>0</v>
      </c>
      <c r="K3" s="12">
        <v>0</v>
      </c>
      <c r="L3" s="12">
        <v>1.34E-2</v>
      </c>
      <c r="M3" s="12">
        <v>99.180400000000006</v>
      </c>
      <c r="N3" s="15"/>
      <c r="O3" s="15">
        <v>3.0051791370398035</v>
      </c>
      <c r="P3" s="15">
        <v>8.7857857440421416E-4</v>
      </c>
      <c r="Q3" s="15">
        <v>0.93758338850365963</v>
      </c>
      <c r="R3" s="15">
        <v>1.9293180937999437E-4</v>
      </c>
      <c r="S3" s="15">
        <v>3.7945428457319824E-2</v>
      </c>
      <c r="T3" s="15">
        <v>0.99991245735765377</v>
      </c>
      <c r="U3" s="15">
        <v>0</v>
      </c>
      <c r="V3" s="15">
        <v>4.685605098192829E-4</v>
      </c>
      <c r="W3" s="15">
        <v>0</v>
      </c>
      <c r="X3" s="15">
        <v>4.9821604822520404</v>
      </c>
      <c r="Y3" s="9"/>
      <c r="Z3" s="12">
        <f t="shared" ref="Z3" si="0">U3/(Q3+S3+U3)*100</f>
        <v>0</v>
      </c>
      <c r="AA3" s="12">
        <f t="shared" ref="AA3" si="1">S3/(Q3+S3+U3)*100</f>
        <v>3.8897291189746186</v>
      </c>
      <c r="AB3" s="12">
        <f t="shared" ref="AB3" si="2">Q3/(Q3+S3+U3)*100</f>
        <v>96.110270881025386</v>
      </c>
      <c r="AC3" s="9"/>
      <c r="AD3" s="9"/>
      <c r="AE3" s="9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CA3" s="11"/>
      <c r="CB3" s="11"/>
      <c r="CC3" s="11"/>
    </row>
    <row r="4" spans="1:81" x14ac:dyDescent="0.3">
      <c r="A4" s="8">
        <v>62</v>
      </c>
      <c r="B4" s="12">
        <v>65.27</v>
      </c>
      <c r="C4" s="12">
        <v>0</v>
      </c>
      <c r="D4" s="12">
        <v>15.71</v>
      </c>
      <c r="E4" s="12">
        <v>0</v>
      </c>
      <c r="F4" s="12">
        <v>0.4153</v>
      </c>
      <c r="G4" s="12">
        <v>18.46</v>
      </c>
      <c r="H4" s="12">
        <v>4.4400000000000002E-2</v>
      </c>
      <c r="I4" s="12">
        <v>1.6999999999999999E-3</v>
      </c>
      <c r="J4" s="12">
        <v>0</v>
      </c>
      <c r="K4" s="12">
        <v>0</v>
      </c>
      <c r="L4" s="12">
        <v>0</v>
      </c>
      <c r="M4" s="12">
        <v>99.901499999999999</v>
      </c>
      <c r="N4" s="15"/>
      <c r="O4" s="15">
        <v>3.0072380685541886</v>
      </c>
      <c r="P4" s="15">
        <v>0</v>
      </c>
      <c r="Q4" s="15">
        <v>0.92329269541601555</v>
      </c>
      <c r="R4" s="15">
        <v>1.7325106291685053E-3</v>
      </c>
      <c r="S4" s="15">
        <v>3.7095777383138476E-2</v>
      </c>
      <c r="T4" s="15">
        <v>1.0023421357841824</v>
      </c>
      <c r="U4" s="15">
        <v>8.3912186602980063E-5</v>
      </c>
      <c r="V4" s="15">
        <v>0</v>
      </c>
      <c r="W4" s="15">
        <v>0</v>
      </c>
      <c r="X4" s="15">
        <v>4.971785099953296</v>
      </c>
      <c r="Y4" s="9"/>
      <c r="Z4" s="12">
        <f t="shared" ref="Z4:Z25" si="3">U4/(Q4+S4+U4)*100</f>
        <v>8.7365537952686072E-3</v>
      </c>
      <c r="AA4" s="12">
        <f t="shared" ref="AA4:AA25" si="4">S4/(Q4+S4+U4)*100</f>
        <v>3.8622429924092585</v>
      </c>
      <c r="AB4" s="12">
        <f t="shared" ref="AB4:AB25" si="5">Q4/(Q4+S4+U4)*100</f>
        <v>96.129020453795462</v>
      </c>
      <c r="AC4" s="9"/>
      <c r="AD4" s="9"/>
      <c r="AE4" s="9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CA4" s="11"/>
      <c r="CB4" s="11"/>
      <c r="CC4" s="11"/>
    </row>
    <row r="5" spans="1:81" x14ac:dyDescent="0.3">
      <c r="A5" s="8">
        <v>42</v>
      </c>
      <c r="B5" s="12">
        <v>64.180000000000007</v>
      </c>
      <c r="C5" s="12">
        <v>1.1299999999999999E-2</v>
      </c>
      <c r="D5" s="12">
        <v>15.75</v>
      </c>
      <c r="E5" s="12">
        <v>2E-3</v>
      </c>
      <c r="F5" s="12">
        <v>0.58220000000000005</v>
      </c>
      <c r="G5" s="12">
        <v>18.04</v>
      </c>
      <c r="H5" s="12">
        <v>0</v>
      </c>
      <c r="I5" s="12">
        <v>3.0300000000000001E-2</v>
      </c>
      <c r="J5" s="12">
        <v>5.4000000000000003E-3</v>
      </c>
      <c r="K5" s="12">
        <v>0</v>
      </c>
      <c r="L5" s="12">
        <v>7.4999999999999997E-3</v>
      </c>
      <c r="M5" s="12">
        <v>98.608699999999999</v>
      </c>
      <c r="N5" s="15"/>
      <c r="O5" s="15">
        <v>3.0041012427783849</v>
      </c>
      <c r="P5" s="15">
        <v>4.4227913059569031E-4</v>
      </c>
      <c r="Q5" s="15">
        <v>0.94038225889085636</v>
      </c>
      <c r="R5" s="15">
        <v>0</v>
      </c>
      <c r="S5" s="15">
        <v>5.2831799214383926E-2</v>
      </c>
      <c r="T5" s="15">
        <v>0.99513380194339307</v>
      </c>
      <c r="U5" s="15">
        <v>1.519425461507266E-3</v>
      </c>
      <c r="V5" s="15">
        <v>2.6403894170874963E-4</v>
      </c>
      <c r="W5" s="15">
        <v>0</v>
      </c>
      <c r="X5" s="15">
        <v>4.9946748463608301</v>
      </c>
      <c r="Y5" s="9"/>
      <c r="Z5" s="12">
        <f t="shared" si="3"/>
        <v>0.15274699068731118</v>
      </c>
      <c r="AA5" s="12">
        <f t="shared" si="4"/>
        <v>5.3111511864412737</v>
      </c>
      <c r="AB5" s="12">
        <f t="shared" si="5"/>
        <v>94.536101822871416</v>
      </c>
      <c r="AC5" s="9"/>
      <c r="AD5" s="9"/>
      <c r="AE5" s="9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CA5" s="11"/>
      <c r="CB5" s="11"/>
      <c r="CC5" s="11"/>
    </row>
    <row r="6" spans="1:81" x14ac:dyDescent="0.3">
      <c r="A6" s="8">
        <v>43</v>
      </c>
      <c r="B6" s="12">
        <v>64.77</v>
      </c>
      <c r="C6" s="12">
        <v>4.07E-2</v>
      </c>
      <c r="D6" s="12">
        <v>15.75</v>
      </c>
      <c r="E6" s="12">
        <v>0</v>
      </c>
      <c r="F6" s="12">
        <v>0.53710000000000002</v>
      </c>
      <c r="G6" s="12">
        <v>18.5</v>
      </c>
      <c r="H6" s="12">
        <v>9.7999999999999997E-3</v>
      </c>
      <c r="I6" s="12">
        <v>0</v>
      </c>
      <c r="J6" s="12">
        <v>0</v>
      </c>
      <c r="K6" s="12">
        <v>0</v>
      </c>
      <c r="L6" s="12">
        <v>0</v>
      </c>
      <c r="M6" s="12">
        <v>99.607699999999994</v>
      </c>
      <c r="N6" s="15"/>
      <c r="O6" s="15">
        <v>2.9977158949115688</v>
      </c>
      <c r="P6" s="15">
        <v>1.5751217714602324E-3</v>
      </c>
      <c r="Q6" s="15">
        <v>0.92983555488652847</v>
      </c>
      <c r="R6" s="15">
        <v>3.8413279760184002E-4</v>
      </c>
      <c r="S6" s="15">
        <v>4.8192568549080383E-2</v>
      </c>
      <c r="T6" s="15">
        <v>1.0090632625933316</v>
      </c>
      <c r="U6" s="15">
        <v>0</v>
      </c>
      <c r="V6" s="15">
        <v>0</v>
      </c>
      <c r="W6" s="15">
        <v>0</v>
      </c>
      <c r="X6" s="15">
        <v>4.9867665355095712</v>
      </c>
      <c r="Y6" s="9"/>
      <c r="Z6" s="12">
        <f t="shared" si="3"/>
        <v>0</v>
      </c>
      <c r="AA6" s="12">
        <f t="shared" si="4"/>
        <v>4.9275237996009702</v>
      </c>
      <c r="AB6" s="12">
        <f t="shared" si="5"/>
        <v>95.072476200399024</v>
      </c>
      <c r="AC6" s="9"/>
      <c r="AD6" s="9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CA6" s="11"/>
      <c r="CB6" s="11"/>
      <c r="CC6" s="11"/>
    </row>
    <row r="7" spans="1:81" x14ac:dyDescent="0.3">
      <c r="A7" s="8">
        <v>66</v>
      </c>
      <c r="B7" s="12">
        <v>65.260000000000005</v>
      </c>
      <c r="C7" s="12">
        <v>3.6299999999999999E-2</v>
      </c>
      <c r="D7" s="12">
        <v>12.71</v>
      </c>
      <c r="E7" s="12">
        <v>0</v>
      </c>
      <c r="F7" s="12">
        <v>2.4900000000000002</v>
      </c>
      <c r="G7" s="12">
        <v>18.510000000000002</v>
      </c>
      <c r="H7" s="12">
        <v>2.3999999999999998E-3</v>
      </c>
      <c r="I7" s="12">
        <v>1.6999999999999999E-3</v>
      </c>
      <c r="J7" s="12">
        <v>0</v>
      </c>
      <c r="K7" s="12">
        <v>0</v>
      </c>
      <c r="L7" s="12">
        <v>1.6500000000000001E-2</v>
      </c>
      <c r="M7" s="12">
        <v>99.027000000000001</v>
      </c>
      <c r="N7" s="15"/>
      <c r="O7" s="15">
        <v>3.003564788896441</v>
      </c>
      <c r="P7" s="15">
        <v>1.3970106325649498E-3</v>
      </c>
      <c r="Q7" s="15">
        <v>0.74618154287627392</v>
      </c>
      <c r="R7" s="15">
        <v>9.3549165235472313E-5</v>
      </c>
      <c r="S7" s="15">
        <v>0.22217624874546862</v>
      </c>
      <c r="T7" s="15">
        <v>1.0039832020825126</v>
      </c>
      <c r="U7" s="15">
        <v>8.3822532015777229E-5</v>
      </c>
      <c r="V7" s="15">
        <v>5.7117047133081235E-4</v>
      </c>
      <c r="W7" s="15">
        <v>0</v>
      </c>
      <c r="X7" s="15">
        <v>4.9780513354018439</v>
      </c>
      <c r="Y7" s="9"/>
      <c r="Z7" s="12">
        <f t="shared" si="3"/>
        <v>8.6554037735174019E-3</v>
      </c>
      <c r="AA7" s="12">
        <f t="shared" si="4"/>
        <v>22.941625545450176</v>
      </c>
      <c r="AB7" s="12">
        <f t="shared" si="5"/>
        <v>77.049719050776304</v>
      </c>
      <c r="AC7" s="9"/>
      <c r="AD7" s="9"/>
      <c r="AE7" s="9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CA7" s="11"/>
      <c r="CB7" s="11"/>
      <c r="CC7" s="11"/>
    </row>
    <row r="8" spans="1:81" x14ac:dyDescent="0.3">
      <c r="A8" s="8">
        <v>67</v>
      </c>
      <c r="B8" s="12">
        <v>64.77</v>
      </c>
      <c r="C8" s="12">
        <v>3.6200000000000003E-2</v>
      </c>
      <c r="D8" s="12">
        <v>15.3</v>
      </c>
      <c r="E8" s="12">
        <v>0</v>
      </c>
      <c r="F8" s="12">
        <v>0.55300000000000005</v>
      </c>
      <c r="G8" s="12">
        <v>18.239999999999998</v>
      </c>
      <c r="H8" s="12">
        <v>0</v>
      </c>
      <c r="I8" s="12">
        <v>0</v>
      </c>
      <c r="J8" s="12">
        <v>1.26E-2</v>
      </c>
      <c r="K8" s="12">
        <v>0</v>
      </c>
      <c r="L8" s="12">
        <v>0</v>
      </c>
      <c r="M8" s="12">
        <v>98.911900000000003</v>
      </c>
      <c r="N8" s="15"/>
      <c r="O8" s="15">
        <v>3.0106619154923013</v>
      </c>
      <c r="P8" s="15">
        <v>1.407018519759076E-3</v>
      </c>
      <c r="Q8" s="15">
        <v>0.90716970702029931</v>
      </c>
      <c r="R8" s="15">
        <v>0</v>
      </c>
      <c r="S8" s="15">
        <v>4.9833520701307456E-2</v>
      </c>
      <c r="T8" s="15">
        <v>0.99917835775655617</v>
      </c>
      <c r="U8" s="15">
        <v>0</v>
      </c>
      <c r="V8" s="15">
        <v>0</v>
      </c>
      <c r="W8" s="15">
        <v>0</v>
      </c>
      <c r="X8" s="15">
        <v>4.9682505194902236</v>
      </c>
      <c r="Y8" s="9"/>
      <c r="Z8" s="12">
        <f t="shared" si="3"/>
        <v>0</v>
      </c>
      <c r="AA8" s="12">
        <f t="shared" si="4"/>
        <v>5.2072468783568286</v>
      </c>
      <c r="AB8" s="12">
        <f t="shared" si="5"/>
        <v>94.792753121643187</v>
      </c>
      <c r="AC8" s="9"/>
      <c r="AD8" s="9"/>
      <c r="AE8" s="9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CA8" s="11"/>
      <c r="CB8" s="11"/>
      <c r="CC8" s="11"/>
    </row>
    <row r="9" spans="1:81" x14ac:dyDescent="0.3">
      <c r="A9" s="8">
        <v>68</v>
      </c>
      <c r="B9" s="12">
        <v>64.8</v>
      </c>
      <c r="C9" s="12">
        <v>7.4700000000000003E-2</v>
      </c>
      <c r="D9" s="12">
        <v>15.33</v>
      </c>
      <c r="E9" s="12">
        <v>9.2999999999999992E-3</v>
      </c>
      <c r="F9" s="12">
        <v>0.50119999999999998</v>
      </c>
      <c r="G9" s="12">
        <v>18.3</v>
      </c>
      <c r="H9" s="12">
        <v>2.9600000000000001E-2</v>
      </c>
      <c r="I9" s="12">
        <v>7.0199999999999999E-2</v>
      </c>
      <c r="J9" s="12">
        <v>0</v>
      </c>
      <c r="K9" s="12">
        <v>4.4000000000000003E-3</v>
      </c>
      <c r="L9" s="12">
        <v>1.44E-2</v>
      </c>
      <c r="M9" s="12">
        <v>99.133899999999997</v>
      </c>
      <c r="N9" s="15"/>
      <c r="O9" s="15">
        <v>3.006890643512778</v>
      </c>
      <c r="P9" s="15">
        <v>2.898453792346432E-3</v>
      </c>
      <c r="Q9" s="15">
        <v>0.90738960465920204</v>
      </c>
      <c r="R9" s="15">
        <v>1.1632500469712132E-3</v>
      </c>
      <c r="S9" s="15">
        <v>4.5088110720183809E-2</v>
      </c>
      <c r="T9" s="15">
        <v>1.0007458790663288</v>
      </c>
      <c r="U9" s="15">
        <v>3.489809005303763E-3</v>
      </c>
      <c r="V9" s="15">
        <v>5.0257049424761509E-4</v>
      </c>
      <c r="W9" s="15">
        <v>3.0438285214053935E-4</v>
      </c>
      <c r="X9" s="15">
        <v>4.9684727041495025</v>
      </c>
      <c r="Y9" s="9"/>
      <c r="Z9" s="12">
        <f t="shared" si="3"/>
        <v>0.36505518401893261</v>
      </c>
      <c r="AA9" s="12">
        <f t="shared" si="4"/>
        <v>4.7164897938562147</v>
      </c>
      <c r="AB9" s="12">
        <f t="shared" si="5"/>
        <v>94.91845502212486</v>
      </c>
      <c r="AC9" s="9"/>
      <c r="AD9" s="9"/>
      <c r="AE9" s="9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CA9" s="11"/>
      <c r="CB9" s="11"/>
      <c r="CC9" s="11"/>
    </row>
    <row r="10" spans="1:81" x14ac:dyDescent="0.3">
      <c r="A10" s="8">
        <v>79</v>
      </c>
      <c r="B10" s="12">
        <v>64.400000000000006</v>
      </c>
      <c r="C10" s="12">
        <v>4.2999999999999997E-2</v>
      </c>
      <c r="D10" s="12">
        <v>15.42</v>
      </c>
      <c r="E10" s="12">
        <v>0</v>
      </c>
      <c r="F10" s="12">
        <v>0.53310000000000002</v>
      </c>
      <c r="G10" s="12">
        <v>18.23</v>
      </c>
      <c r="H10" s="12">
        <v>6.8900000000000003E-2</v>
      </c>
      <c r="I10" s="12">
        <v>0</v>
      </c>
      <c r="J10" s="12">
        <v>6.1999999999999998E-3</v>
      </c>
      <c r="K10" s="12">
        <v>1.0999999999999999E-2</v>
      </c>
      <c r="L10" s="12">
        <v>4.8999999999999998E-3</v>
      </c>
      <c r="M10" s="12">
        <v>98.717200000000005</v>
      </c>
      <c r="N10" s="15"/>
      <c r="O10" s="15">
        <v>3.0041568221754371</v>
      </c>
      <c r="P10" s="15">
        <v>1.6772907023951966E-3</v>
      </c>
      <c r="Q10" s="15">
        <v>0.91755081026643115</v>
      </c>
      <c r="R10" s="15">
        <v>2.7220411999111065E-3</v>
      </c>
      <c r="S10" s="15">
        <v>4.8211846234838152E-2</v>
      </c>
      <c r="T10" s="15">
        <v>1.0021979129572653</v>
      </c>
      <c r="U10" s="15">
        <v>0</v>
      </c>
      <c r="V10" s="15">
        <v>1.7191931826191756E-4</v>
      </c>
      <c r="W10" s="15">
        <v>7.6498742376250432E-4</v>
      </c>
      <c r="X10" s="15">
        <v>4.977453630278303</v>
      </c>
      <c r="Y10" s="9"/>
      <c r="Z10" s="12">
        <f t="shared" si="3"/>
        <v>0</v>
      </c>
      <c r="AA10" s="12">
        <f t="shared" si="4"/>
        <v>4.9921008966631941</v>
      </c>
      <c r="AB10" s="12">
        <f t="shared" si="5"/>
        <v>95.007899103336797</v>
      </c>
      <c r="AC10" s="9"/>
      <c r="AD10" s="9"/>
      <c r="AE10" s="9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CA10" s="11"/>
      <c r="CB10" s="11"/>
      <c r="CC10" s="11"/>
    </row>
    <row r="11" spans="1:81" x14ac:dyDescent="0.3">
      <c r="A11" s="8">
        <v>80</v>
      </c>
      <c r="B11" s="12">
        <v>64.349999999999994</v>
      </c>
      <c r="C11" s="12">
        <v>6.5500000000000003E-2</v>
      </c>
      <c r="D11" s="12">
        <v>15.68</v>
      </c>
      <c r="E11" s="12">
        <v>0</v>
      </c>
      <c r="F11" s="12">
        <v>0.3881</v>
      </c>
      <c r="G11" s="12">
        <v>18.22</v>
      </c>
      <c r="H11" s="12">
        <v>1.47E-2</v>
      </c>
      <c r="I11" s="12">
        <v>2.8E-3</v>
      </c>
      <c r="J11" s="12">
        <v>0</v>
      </c>
      <c r="K11" s="12">
        <v>0</v>
      </c>
      <c r="L11" s="12">
        <v>4.3700000000000003E-2</v>
      </c>
      <c r="M11" s="12">
        <v>98.764899999999997</v>
      </c>
      <c r="N11" s="15"/>
      <c r="O11" s="15">
        <v>3.0031295138378371</v>
      </c>
      <c r="P11" s="15">
        <v>2.5560536337163641E-3</v>
      </c>
      <c r="Q11" s="15">
        <v>0.93342748810357212</v>
      </c>
      <c r="R11" s="15">
        <v>5.8100729520120314E-4</v>
      </c>
      <c r="S11" s="15">
        <v>3.5113773335095189E-2</v>
      </c>
      <c r="T11" s="15">
        <v>1.0020836503084662</v>
      </c>
      <c r="U11" s="15">
        <v>1.3999272305404985E-4</v>
      </c>
      <c r="V11" s="15">
        <v>1.5339062451609009E-3</v>
      </c>
      <c r="W11" s="15">
        <v>0</v>
      </c>
      <c r="X11" s="15">
        <v>4.9785653854821028</v>
      </c>
      <c r="Y11" s="9"/>
      <c r="Z11" s="12">
        <f t="shared" si="3"/>
        <v>1.4451887290334416E-2</v>
      </c>
      <c r="AA11" s="12">
        <f t="shared" si="4"/>
        <v>3.6249048058106572</v>
      </c>
      <c r="AB11" s="12">
        <f t="shared" si="5"/>
        <v>96.360643306899007</v>
      </c>
      <c r="AC11" s="9"/>
      <c r="AD11" s="9"/>
      <c r="AE11" s="9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CA11" s="11"/>
      <c r="CB11" s="11"/>
      <c r="CC11" s="11"/>
    </row>
    <row r="12" spans="1:81" x14ac:dyDescent="0.3">
      <c r="A12" s="8">
        <v>81</v>
      </c>
      <c r="B12" s="12">
        <v>64.319999999999993</v>
      </c>
      <c r="C12" s="12">
        <v>2.9399999999999999E-2</v>
      </c>
      <c r="D12" s="12">
        <v>15.32</v>
      </c>
      <c r="E12" s="12">
        <v>1.38E-2</v>
      </c>
      <c r="F12" s="12">
        <v>0.53059999999999996</v>
      </c>
      <c r="G12" s="12">
        <v>18.27</v>
      </c>
      <c r="H12" s="12">
        <v>0</v>
      </c>
      <c r="I12" s="12">
        <v>0</v>
      </c>
      <c r="J12" s="12">
        <v>0</v>
      </c>
      <c r="K12" s="12">
        <v>2E-3</v>
      </c>
      <c r="L12" s="12">
        <v>5.6099999999999997E-2</v>
      </c>
      <c r="M12" s="12">
        <v>98.542000000000002</v>
      </c>
      <c r="N12" s="15"/>
      <c r="O12" s="15">
        <v>3.0032551969472006</v>
      </c>
      <c r="P12" s="15">
        <v>1.147880513844764E-3</v>
      </c>
      <c r="Q12" s="15">
        <v>0.91246031209505973</v>
      </c>
      <c r="R12" s="15">
        <v>0</v>
      </c>
      <c r="S12" s="15">
        <v>4.8031018384707573E-2</v>
      </c>
      <c r="T12" s="15">
        <v>1.0053443504480646</v>
      </c>
      <c r="U12" s="15">
        <v>0</v>
      </c>
      <c r="V12" s="15">
        <v>1.9701574287442078E-3</v>
      </c>
      <c r="W12" s="15">
        <v>1.392198222848134E-4</v>
      </c>
      <c r="X12" s="15">
        <v>4.9723481356399057</v>
      </c>
      <c r="Y12" s="9"/>
      <c r="Z12" s="12">
        <f t="shared" si="3"/>
        <v>0</v>
      </c>
      <c r="AA12" s="12">
        <f t="shared" si="4"/>
        <v>5.0006717250343096</v>
      </c>
      <c r="AB12" s="12">
        <f t="shared" si="5"/>
        <v>94.999328274965691</v>
      </c>
      <c r="AC12" s="9"/>
      <c r="AD12" s="9"/>
      <c r="AE12" s="9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CA12" s="11"/>
      <c r="CB12" s="11"/>
      <c r="CC12" s="11"/>
    </row>
    <row r="13" spans="1:81" x14ac:dyDescent="0.3">
      <c r="A13" s="8">
        <v>89</v>
      </c>
      <c r="B13" s="12">
        <v>64.77</v>
      </c>
      <c r="C13" s="12">
        <v>0</v>
      </c>
      <c r="D13" s="12">
        <v>15.79</v>
      </c>
      <c r="E13" s="12">
        <v>2.7799999999999998E-2</v>
      </c>
      <c r="F13" s="12">
        <v>0.39240000000000003</v>
      </c>
      <c r="G13" s="12">
        <v>18.28</v>
      </c>
      <c r="H13" s="12">
        <v>0</v>
      </c>
      <c r="I13" s="12">
        <v>0</v>
      </c>
      <c r="J13" s="12">
        <v>3.5999999999999999E-3</v>
      </c>
      <c r="K13" s="12">
        <v>0</v>
      </c>
      <c r="L13" s="12">
        <v>1.7299999999999999E-2</v>
      </c>
      <c r="M13" s="12">
        <v>99.281199999999998</v>
      </c>
      <c r="N13" s="15"/>
      <c r="O13" s="15">
        <v>3.0067607403258947</v>
      </c>
      <c r="P13" s="15">
        <v>0</v>
      </c>
      <c r="Q13" s="15">
        <v>0.93500970953300788</v>
      </c>
      <c r="R13" s="15">
        <v>0</v>
      </c>
      <c r="S13" s="15">
        <v>3.5315252876272449E-2</v>
      </c>
      <c r="T13" s="15">
        <v>1.0000719772030029</v>
      </c>
      <c r="U13" s="15">
        <v>0</v>
      </c>
      <c r="V13" s="15">
        <v>6.040361695319903E-4</v>
      </c>
      <c r="W13" s="15">
        <v>0</v>
      </c>
      <c r="X13" s="15">
        <v>4.9777617161077101</v>
      </c>
      <c r="Y13" s="9"/>
      <c r="Z13" s="12">
        <f t="shared" si="3"/>
        <v>0</v>
      </c>
      <c r="AA13" s="12">
        <f t="shared" si="4"/>
        <v>3.6395284306183369</v>
      </c>
      <c r="AB13" s="12">
        <f t="shared" si="5"/>
        <v>96.360471569381673</v>
      </c>
      <c r="AC13" s="9"/>
      <c r="AD13" s="9"/>
      <c r="AE13" s="9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CA13" s="11"/>
      <c r="CB13" s="11"/>
      <c r="CC13" s="11"/>
    </row>
    <row r="14" spans="1:81" x14ac:dyDescent="0.3">
      <c r="A14" s="8">
        <v>90</v>
      </c>
      <c r="B14" s="12">
        <v>63.57</v>
      </c>
      <c r="C14" s="12">
        <v>6.7900000000000002E-2</v>
      </c>
      <c r="D14" s="12">
        <v>16.010000000000002</v>
      </c>
      <c r="E14" s="12">
        <v>0</v>
      </c>
      <c r="F14" s="12">
        <v>0.40799999999999997</v>
      </c>
      <c r="G14" s="12">
        <v>17.91</v>
      </c>
      <c r="H14" s="12">
        <v>5.1700000000000003E-2</v>
      </c>
      <c r="I14" s="12">
        <v>8.0000000000000002E-3</v>
      </c>
      <c r="J14" s="12">
        <v>0</v>
      </c>
      <c r="K14" s="12">
        <v>0</v>
      </c>
      <c r="L14" s="12">
        <v>0</v>
      </c>
      <c r="M14" s="12">
        <v>98.025700000000001</v>
      </c>
      <c r="N14" s="15"/>
      <c r="O14" s="15">
        <v>3.0000687716442154</v>
      </c>
      <c r="P14" s="15">
        <v>2.6794886681000768E-3</v>
      </c>
      <c r="Q14" s="15">
        <v>0.96378319104711807</v>
      </c>
      <c r="R14" s="15">
        <v>2.0663709221621475E-3</v>
      </c>
      <c r="S14" s="15">
        <v>3.73290991809416E-2</v>
      </c>
      <c r="T14" s="15">
        <v>0.9961039851550435</v>
      </c>
      <c r="U14" s="15">
        <v>4.0447427471167945E-4</v>
      </c>
      <c r="V14" s="15">
        <v>0</v>
      </c>
      <c r="W14" s="15">
        <v>0</v>
      </c>
      <c r="X14" s="15">
        <v>5.0024353808922921</v>
      </c>
      <c r="Y14" s="9"/>
      <c r="Z14" s="12">
        <f t="shared" si="3"/>
        <v>4.0386171160349087E-2</v>
      </c>
      <c r="AA14" s="12">
        <f t="shared" si="4"/>
        <v>3.7272565476699326</v>
      </c>
      <c r="AB14" s="12">
        <f t="shared" si="5"/>
        <v>96.23235728116974</v>
      </c>
      <c r="AC14" s="9"/>
      <c r="AD14" s="9"/>
      <c r="AE14" s="9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CA14" s="11"/>
      <c r="CB14" s="11"/>
      <c r="CC14" s="11"/>
    </row>
    <row r="15" spans="1:81" x14ac:dyDescent="0.3">
      <c r="A15" s="8">
        <v>91</v>
      </c>
      <c r="B15" s="12">
        <v>65.16</v>
      </c>
      <c r="C15" s="12">
        <v>4.5199999999999997E-2</v>
      </c>
      <c r="D15" s="12">
        <v>15.48</v>
      </c>
      <c r="E15" s="12">
        <v>0</v>
      </c>
      <c r="F15" s="12">
        <v>0.45689999999999997</v>
      </c>
      <c r="G15" s="12">
        <v>18.34</v>
      </c>
      <c r="H15" s="12">
        <v>0</v>
      </c>
      <c r="I15" s="12">
        <v>5.7000000000000002E-3</v>
      </c>
      <c r="J15" s="12">
        <v>0</v>
      </c>
      <c r="K15" s="12">
        <v>3.7000000000000002E-3</v>
      </c>
      <c r="L15" s="12">
        <v>1.6999999999999999E-3</v>
      </c>
      <c r="M15" s="12">
        <v>99.493300000000005</v>
      </c>
      <c r="N15" s="15"/>
      <c r="O15" s="15">
        <v>3.0112912843605502</v>
      </c>
      <c r="P15" s="15">
        <v>1.7466797200168611E-3</v>
      </c>
      <c r="Q15" s="15">
        <v>0.91253948407272867</v>
      </c>
      <c r="R15" s="15">
        <v>0</v>
      </c>
      <c r="S15" s="15">
        <v>4.0935603491020024E-2</v>
      </c>
      <c r="T15" s="15">
        <v>0.99885193602649069</v>
      </c>
      <c r="U15" s="15">
        <v>2.8220744461700785E-4</v>
      </c>
      <c r="V15" s="15">
        <v>5.908979464812803E-5</v>
      </c>
      <c r="W15" s="15">
        <v>2.5491670335749713E-4</v>
      </c>
      <c r="X15" s="15">
        <v>4.96596120161343</v>
      </c>
      <c r="Y15" s="9"/>
      <c r="Z15" s="12">
        <f t="shared" si="3"/>
        <v>2.9589020822591194E-2</v>
      </c>
      <c r="AA15" s="12">
        <f t="shared" si="4"/>
        <v>4.2920356892956679</v>
      </c>
      <c r="AB15" s="12">
        <f t="shared" si="5"/>
        <v>95.678375289881743</v>
      </c>
      <c r="AC15" s="9"/>
      <c r="AD15" s="9"/>
      <c r="AE15" s="9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CA15" s="11"/>
      <c r="CB15" s="11"/>
      <c r="CC15" s="11"/>
    </row>
    <row r="16" spans="1:81" x14ac:dyDescent="0.3">
      <c r="A16" s="8">
        <v>186</v>
      </c>
      <c r="B16" s="12">
        <v>65.05</v>
      </c>
      <c r="C16" s="12">
        <v>8.8099999999999998E-2</v>
      </c>
      <c r="D16" s="12">
        <v>15.15</v>
      </c>
      <c r="E16" s="12">
        <v>2.92E-2</v>
      </c>
      <c r="F16" s="12">
        <v>0.5746</v>
      </c>
      <c r="G16" s="12">
        <v>18.5</v>
      </c>
      <c r="H16" s="12">
        <v>1.26E-2</v>
      </c>
      <c r="I16" s="12">
        <v>0</v>
      </c>
      <c r="J16" s="12">
        <v>5.4999999999999997E-3</v>
      </c>
      <c r="K16" s="12">
        <v>0</v>
      </c>
      <c r="L16" s="12">
        <v>7.0000000000000001E-3</v>
      </c>
      <c r="M16" s="12">
        <v>99.417100000000005</v>
      </c>
      <c r="N16" s="15"/>
      <c r="O16" s="15">
        <v>3.0060453268090934</v>
      </c>
      <c r="P16" s="15">
        <v>3.4042957598541712E-3</v>
      </c>
      <c r="Q16" s="15">
        <v>0.89303786537076946</v>
      </c>
      <c r="R16" s="15">
        <v>4.9312555451307507E-4</v>
      </c>
      <c r="S16" s="15">
        <v>5.1478062561478424E-2</v>
      </c>
      <c r="T16" s="15">
        <v>1.0075115770383261</v>
      </c>
      <c r="U16" s="15">
        <v>0</v>
      </c>
      <c r="V16" s="15">
        <v>2.4329777191591241E-4</v>
      </c>
      <c r="W16" s="15">
        <v>0</v>
      </c>
      <c r="X16" s="15">
        <v>4.9622135508659504</v>
      </c>
      <c r="Y16" s="9"/>
      <c r="Z16" s="12">
        <f t="shared" si="3"/>
        <v>0</v>
      </c>
      <c r="AA16" s="12">
        <f t="shared" si="4"/>
        <v>5.4502058715065997</v>
      </c>
      <c r="AB16" s="12">
        <f t="shared" si="5"/>
        <v>94.549794128493389</v>
      </c>
      <c r="AC16" s="9"/>
      <c r="AD16" s="9"/>
      <c r="AE16" s="9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CA16" s="11"/>
      <c r="CB16" s="11"/>
      <c r="CC16" s="11"/>
    </row>
    <row r="17" spans="1:81" x14ac:dyDescent="0.3">
      <c r="A17" s="8">
        <v>187</v>
      </c>
      <c r="B17" s="12">
        <v>64.81</v>
      </c>
      <c r="C17" s="12">
        <v>0</v>
      </c>
      <c r="D17" s="12">
        <v>15.49</v>
      </c>
      <c r="E17" s="12">
        <v>3.9300000000000002E-2</v>
      </c>
      <c r="F17" s="12">
        <v>0.57679999999999998</v>
      </c>
      <c r="G17" s="12">
        <v>18.38</v>
      </c>
      <c r="H17" s="12">
        <v>3.2800000000000003E-2</v>
      </c>
      <c r="I17" s="12">
        <v>0</v>
      </c>
      <c r="J17" s="12">
        <v>9.1999999999999998E-3</v>
      </c>
      <c r="K17" s="12">
        <v>0</v>
      </c>
      <c r="L17" s="12">
        <v>0</v>
      </c>
      <c r="M17" s="12">
        <v>99.338099999999997</v>
      </c>
      <c r="N17" s="15"/>
      <c r="O17" s="15">
        <v>3.0043300504837664</v>
      </c>
      <c r="P17" s="15">
        <v>0</v>
      </c>
      <c r="Q17" s="15">
        <v>0.91593795311468063</v>
      </c>
      <c r="R17" s="15">
        <v>1.287710402036262E-3</v>
      </c>
      <c r="S17" s="15">
        <v>5.1836923664318302E-2</v>
      </c>
      <c r="T17" s="15">
        <v>1.0041098334939547</v>
      </c>
      <c r="U17" s="15">
        <v>0</v>
      </c>
      <c r="V17" s="15">
        <v>0</v>
      </c>
      <c r="W17" s="15">
        <v>0</v>
      </c>
      <c r="X17" s="15">
        <v>4.9775024711587559</v>
      </c>
      <c r="Y17" s="9"/>
      <c r="Z17" s="12">
        <f t="shared" si="3"/>
        <v>0</v>
      </c>
      <c r="AA17" s="12">
        <f t="shared" si="4"/>
        <v>5.3562997870790756</v>
      </c>
      <c r="AB17" s="12">
        <f t="shared" si="5"/>
        <v>94.643700212920933</v>
      </c>
      <c r="AC17" s="9"/>
      <c r="AD17" s="9"/>
      <c r="AE17" s="9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CA17" s="11"/>
      <c r="CB17" s="11"/>
      <c r="CC17" s="11"/>
    </row>
    <row r="18" spans="1:81" x14ac:dyDescent="0.3">
      <c r="A18" s="8">
        <v>194</v>
      </c>
      <c r="B18" s="12">
        <v>64.69</v>
      </c>
      <c r="C18" s="12">
        <v>0.1019</v>
      </c>
      <c r="D18" s="12">
        <v>15.12</v>
      </c>
      <c r="E18" s="12">
        <v>0</v>
      </c>
      <c r="F18" s="12">
        <v>0.53349999999999997</v>
      </c>
      <c r="G18" s="12">
        <v>18.46</v>
      </c>
      <c r="H18" s="12">
        <v>5.2999999999999999E-2</v>
      </c>
      <c r="I18" s="12">
        <v>0</v>
      </c>
      <c r="J18" s="12">
        <v>0</v>
      </c>
      <c r="K18" s="12">
        <v>0</v>
      </c>
      <c r="L18" s="12">
        <v>5.9999999999999995E-4</v>
      </c>
      <c r="M18" s="12">
        <v>98.959100000000007</v>
      </c>
      <c r="N18" s="15"/>
      <c r="O18" s="15">
        <v>3.0035241339233427</v>
      </c>
      <c r="P18" s="15">
        <v>3.9561368874276928E-3</v>
      </c>
      <c r="Q18" s="15">
        <v>0.89547771589660496</v>
      </c>
      <c r="R18" s="15">
        <v>2.0840521595422833E-3</v>
      </c>
      <c r="S18" s="15">
        <v>4.8021613311412345E-2</v>
      </c>
      <c r="T18" s="15">
        <v>1.0100799822548909</v>
      </c>
      <c r="U18" s="15">
        <v>0</v>
      </c>
      <c r="V18" s="15">
        <v>2.0952560000084501E-5</v>
      </c>
      <c r="W18" s="15">
        <v>0</v>
      </c>
      <c r="X18" s="15">
        <v>4.9631645869932211</v>
      </c>
      <c r="Y18" s="9"/>
      <c r="Z18" s="12">
        <f t="shared" si="3"/>
        <v>0</v>
      </c>
      <c r="AA18" s="12">
        <f t="shared" si="4"/>
        <v>5.0897347591886648</v>
      </c>
      <c r="AB18" s="12">
        <f t="shared" si="5"/>
        <v>94.910265240811341</v>
      </c>
      <c r="AC18" s="9"/>
      <c r="AD18" s="9"/>
      <c r="AE18" s="9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CA18" s="11"/>
      <c r="CB18" s="11"/>
      <c r="CC18" s="11"/>
    </row>
    <row r="19" spans="1:81" x14ac:dyDescent="0.3">
      <c r="A19" s="8">
        <v>195</v>
      </c>
      <c r="B19" s="12">
        <v>65.06</v>
      </c>
      <c r="C19" s="12">
        <v>0.11600000000000001</v>
      </c>
      <c r="D19" s="12">
        <v>15.42</v>
      </c>
      <c r="E19" s="12">
        <v>0</v>
      </c>
      <c r="F19" s="12">
        <v>0.4138</v>
      </c>
      <c r="G19" s="12">
        <v>18.440000000000001</v>
      </c>
      <c r="H19" s="12">
        <v>2.52E-2</v>
      </c>
      <c r="I19" s="12">
        <v>0</v>
      </c>
      <c r="J19" s="12">
        <v>0</v>
      </c>
      <c r="K19" s="12">
        <v>0</v>
      </c>
      <c r="L19" s="12">
        <v>3.6200000000000003E-2</v>
      </c>
      <c r="M19" s="12">
        <v>99.511300000000006</v>
      </c>
      <c r="N19" s="15"/>
      <c r="O19" s="15">
        <v>3.0063651597695622</v>
      </c>
      <c r="P19" s="15">
        <v>4.4821750279178769E-3</v>
      </c>
      <c r="Q19" s="15">
        <v>0.90891037633720773</v>
      </c>
      <c r="R19" s="15">
        <v>9.8620443563874585E-4</v>
      </c>
      <c r="S19" s="15">
        <v>3.7070334509405473E-2</v>
      </c>
      <c r="T19" s="15">
        <v>1.0041964470412308</v>
      </c>
      <c r="U19" s="15">
        <v>0</v>
      </c>
      <c r="V19" s="15">
        <v>1.2581375060827836E-3</v>
      </c>
      <c r="W19" s="15">
        <v>0</v>
      </c>
      <c r="X19" s="15">
        <v>4.9632688346270459</v>
      </c>
      <c r="Y19" s="9"/>
      <c r="Z19" s="12">
        <f t="shared" si="3"/>
        <v>0</v>
      </c>
      <c r="AA19" s="12">
        <f t="shared" si="4"/>
        <v>3.9187199151480661</v>
      </c>
      <c r="AB19" s="12">
        <f t="shared" si="5"/>
        <v>96.08128008485194</v>
      </c>
      <c r="AC19" s="9"/>
      <c r="AD19" s="9"/>
      <c r="AE19" s="9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CA19" s="11"/>
      <c r="CB19" s="11"/>
      <c r="CC19" s="11"/>
    </row>
    <row r="20" spans="1:81" x14ac:dyDescent="0.3">
      <c r="A20" s="8">
        <v>287</v>
      </c>
      <c r="B20" s="12">
        <v>64.91</v>
      </c>
      <c r="C20" s="12">
        <v>0</v>
      </c>
      <c r="D20" s="12">
        <v>14.46</v>
      </c>
      <c r="E20" s="12">
        <v>0</v>
      </c>
      <c r="F20" s="12">
        <v>0.56620000000000004</v>
      </c>
      <c r="G20" s="12">
        <v>18.34</v>
      </c>
      <c r="H20" s="12">
        <v>1.5100000000000001E-2</v>
      </c>
      <c r="I20" s="12">
        <v>0</v>
      </c>
      <c r="J20" s="12">
        <v>1.09E-2</v>
      </c>
      <c r="K20" s="12">
        <v>0</v>
      </c>
      <c r="L20" s="12">
        <v>1.2699999999999999E-2</v>
      </c>
      <c r="M20" s="12">
        <v>98.314999999999998</v>
      </c>
      <c r="N20" s="15"/>
      <c r="O20" s="15">
        <v>3.0183015103398758</v>
      </c>
      <c r="P20" s="15">
        <v>0</v>
      </c>
      <c r="Q20" s="15">
        <v>0.85768600114875293</v>
      </c>
      <c r="R20" s="15">
        <v>5.9465722389540478E-4</v>
      </c>
      <c r="S20" s="15">
        <v>5.1042181171088899E-2</v>
      </c>
      <c r="T20" s="15">
        <v>1.0050332641991637</v>
      </c>
      <c r="U20" s="15">
        <v>0</v>
      </c>
      <c r="V20" s="15">
        <v>4.4416731884405931E-4</v>
      </c>
      <c r="W20" s="15">
        <v>0</v>
      </c>
      <c r="X20" s="15">
        <v>4.9331017814016205</v>
      </c>
      <c r="Y20" s="9"/>
      <c r="Z20" s="12">
        <f t="shared" si="3"/>
        <v>0</v>
      </c>
      <c r="AA20" s="12">
        <f t="shared" si="4"/>
        <v>5.6168810612636815</v>
      </c>
      <c r="AB20" s="12">
        <f t="shared" si="5"/>
        <v>94.383118938736317</v>
      </c>
      <c r="AC20" s="9"/>
      <c r="AD20" s="9"/>
      <c r="AE20" s="9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CA20" s="11"/>
      <c r="CB20" s="11"/>
      <c r="CC20" s="11"/>
    </row>
    <row r="21" spans="1:81" x14ac:dyDescent="0.3">
      <c r="A21" s="8">
        <v>288</v>
      </c>
      <c r="B21" s="12">
        <v>64.959999999999994</v>
      </c>
      <c r="C21" s="12">
        <v>0</v>
      </c>
      <c r="D21" s="12">
        <v>14.97</v>
      </c>
      <c r="E21" s="12">
        <v>0</v>
      </c>
      <c r="F21" s="12">
        <v>0.43280000000000002</v>
      </c>
      <c r="G21" s="12">
        <v>18.329999999999998</v>
      </c>
      <c r="H21" s="12">
        <v>0</v>
      </c>
      <c r="I21" s="12">
        <v>0</v>
      </c>
      <c r="J21" s="12">
        <v>9.1999999999999998E-3</v>
      </c>
      <c r="K21" s="12">
        <v>0</v>
      </c>
      <c r="L21" s="12">
        <v>1.9199999999999998E-2</v>
      </c>
      <c r="M21" s="12">
        <v>98.721299999999999</v>
      </c>
      <c r="N21" s="15"/>
      <c r="O21" s="15">
        <v>3.0158011307927066</v>
      </c>
      <c r="P21" s="15">
        <v>0</v>
      </c>
      <c r="Q21" s="15">
        <v>0.8865178829997773</v>
      </c>
      <c r="R21" s="15">
        <v>0</v>
      </c>
      <c r="S21" s="15">
        <v>3.8954020039227655E-2</v>
      </c>
      <c r="T21" s="15">
        <v>1.0028806254626119</v>
      </c>
      <c r="U21" s="15">
        <v>0</v>
      </c>
      <c r="V21" s="15">
        <v>6.7042435058261955E-4</v>
      </c>
      <c r="W21" s="15">
        <v>0</v>
      </c>
      <c r="X21" s="15">
        <v>4.9448240836449058</v>
      </c>
      <c r="Y21" s="9"/>
      <c r="Z21" s="12">
        <f t="shared" si="3"/>
        <v>0</v>
      </c>
      <c r="AA21" s="12">
        <f t="shared" si="4"/>
        <v>4.2090980732438181</v>
      </c>
      <c r="AB21" s="12">
        <f t="shared" si="5"/>
        <v>95.790901926756177</v>
      </c>
      <c r="AC21" s="9"/>
      <c r="AD21" s="9"/>
      <c r="AE21" s="9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CA21" s="11"/>
      <c r="CB21" s="11"/>
      <c r="CC21" s="11"/>
    </row>
    <row r="22" spans="1:81" x14ac:dyDescent="0.3">
      <c r="A22" s="8">
        <v>289</v>
      </c>
      <c r="B22" s="12">
        <v>64.39</v>
      </c>
      <c r="C22" s="12">
        <v>3.2300000000000002E-2</v>
      </c>
      <c r="D22" s="12">
        <v>15.13</v>
      </c>
      <c r="E22" s="12">
        <v>0</v>
      </c>
      <c r="F22" s="12">
        <v>0.40910000000000002</v>
      </c>
      <c r="G22" s="12">
        <v>18.39</v>
      </c>
      <c r="H22" s="12">
        <v>1.5100000000000001E-2</v>
      </c>
      <c r="I22" s="12">
        <v>0</v>
      </c>
      <c r="J22" s="12">
        <v>0</v>
      </c>
      <c r="K22" s="12">
        <v>0</v>
      </c>
      <c r="L22" s="12">
        <v>1.5100000000000001E-2</v>
      </c>
      <c r="M22" s="12">
        <v>98.381699999999995</v>
      </c>
      <c r="N22" s="15"/>
      <c r="O22" s="15">
        <v>3.005405737144065</v>
      </c>
      <c r="P22" s="15">
        <v>1.2606379005911975E-3</v>
      </c>
      <c r="Q22" s="15">
        <v>0.90080882232824899</v>
      </c>
      <c r="R22" s="15">
        <v>5.9689834285368739E-4</v>
      </c>
      <c r="S22" s="15">
        <v>3.7018815062408089E-2</v>
      </c>
      <c r="T22" s="15">
        <v>1.011571320851868</v>
      </c>
      <c r="U22" s="15">
        <v>0</v>
      </c>
      <c r="V22" s="15">
        <v>5.3009474764697769E-4</v>
      </c>
      <c r="W22" s="15">
        <v>0</v>
      </c>
      <c r="X22" s="15">
        <v>4.9571923263776814</v>
      </c>
      <c r="Y22" s="9"/>
      <c r="Z22" s="12">
        <f t="shared" si="3"/>
        <v>0</v>
      </c>
      <c r="AA22" s="12">
        <f t="shared" si="4"/>
        <v>3.9472941067728105</v>
      </c>
      <c r="AB22" s="12">
        <f t="shared" si="5"/>
        <v>96.052705893227184</v>
      </c>
      <c r="AC22" s="9"/>
      <c r="AD22" s="9"/>
      <c r="AE22" s="9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CA22" s="11"/>
      <c r="CB22" s="11"/>
      <c r="CC22" s="11"/>
    </row>
    <row r="23" spans="1:81" x14ac:dyDescent="0.3">
      <c r="A23" s="8">
        <v>302</v>
      </c>
      <c r="B23" s="12">
        <v>64.489999999999995</v>
      </c>
      <c r="C23" s="12">
        <v>5.3100000000000001E-2</v>
      </c>
      <c r="D23" s="12">
        <v>14.74</v>
      </c>
      <c r="E23" s="12">
        <v>0</v>
      </c>
      <c r="F23" s="12">
        <v>0.61070000000000002</v>
      </c>
      <c r="G23" s="12">
        <v>18.62</v>
      </c>
      <c r="H23" s="12">
        <v>1.26E-2</v>
      </c>
      <c r="I23" s="12">
        <v>4.7000000000000002E-3</v>
      </c>
      <c r="J23" s="12">
        <v>0</v>
      </c>
      <c r="K23" s="12">
        <v>0</v>
      </c>
      <c r="L23" s="12">
        <v>0</v>
      </c>
      <c r="M23" s="12">
        <v>98.531199999999998</v>
      </c>
      <c r="N23" s="15"/>
      <c r="O23" s="15">
        <v>3.0004300719640726</v>
      </c>
      <c r="P23" s="15">
        <v>2.0658025311867203E-3</v>
      </c>
      <c r="Q23" s="15">
        <v>0.87477755822703163</v>
      </c>
      <c r="R23" s="15">
        <v>4.9647846738965894E-4</v>
      </c>
      <c r="S23" s="15">
        <v>5.5084244888195633E-2</v>
      </c>
      <c r="T23" s="15">
        <v>1.0209416044180244</v>
      </c>
      <c r="U23" s="15">
        <v>2.3426688862866724E-4</v>
      </c>
      <c r="V23" s="15">
        <v>0</v>
      </c>
      <c r="W23" s="15">
        <v>0</v>
      </c>
      <c r="X23" s="15">
        <v>4.9540300273845297</v>
      </c>
      <c r="Y23" s="9"/>
      <c r="Z23" s="12">
        <f t="shared" si="3"/>
        <v>2.5187386140411928E-2</v>
      </c>
      <c r="AA23" s="12">
        <f t="shared" si="4"/>
        <v>5.9224252918268183</v>
      </c>
      <c r="AB23" s="12">
        <f t="shared" si="5"/>
        <v>94.052387322032772</v>
      </c>
      <c r="AC23" s="9"/>
      <c r="AD23" s="9"/>
      <c r="AE23" s="9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CA23" s="11"/>
      <c r="CB23" s="11"/>
      <c r="CC23" s="11"/>
    </row>
    <row r="24" spans="1:81" x14ac:dyDescent="0.3">
      <c r="A24" s="8">
        <v>303</v>
      </c>
      <c r="B24" s="12">
        <v>64.75</v>
      </c>
      <c r="C24" s="12">
        <v>0</v>
      </c>
      <c r="D24" s="12">
        <v>14.73</v>
      </c>
      <c r="E24" s="12">
        <v>0</v>
      </c>
      <c r="F24" s="12">
        <v>0.83079999999999998</v>
      </c>
      <c r="G24" s="12">
        <v>18.59</v>
      </c>
      <c r="H24" s="12">
        <v>0.01</v>
      </c>
      <c r="I24" s="12">
        <v>1.7500000000000002E-2</v>
      </c>
      <c r="J24" s="12">
        <v>2.3900000000000001E-2</v>
      </c>
      <c r="K24" s="12">
        <v>0</v>
      </c>
      <c r="L24" s="12">
        <v>1.49E-2</v>
      </c>
      <c r="M24" s="12">
        <v>98.967200000000005</v>
      </c>
      <c r="N24" s="15"/>
      <c r="O24" s="15">
        <v>3.0009475260422231</v>
      </c>
      <c r="P24" s="15">
        <v>0</v>
      </c>
      <c r="Q24" s="15">
        <v>0.87082400546960947</v>
      </c>
      <c r="R24" s="15">
        <v>3.9251600376764476E-4</v>
      </c>
      <c r="S24" s="15">
        <v>7.4648908916700535E-2</v>
      </c>
      <c r="T24" s="15">
        <v>1.0153788463363558</v>
      </c>
      <c r="U24" s="15">
        <v>8.689176049881288E-4</v>
      </c>
      <c r="V24" s="15">
        <v>5.1939380455486115E-4</v>
      </c>
      <c r="W24" s="15">
        <v>0</v>
      </c>
      <c r="X24" s="15">
        <v>4.9635801141781988</v>
      </c>
      <c r="Y24" s="9"/>
      <c r="Z24" s="12">
        <f t="shared" si="3"/>
        <v>9.1818577137158491E-2</v>
      </c>
      <c r="AA24" s="12">
        <f t="shared" si="4"/>
        <v>7.8881548287497623</v>
      </c>
      <c r="AB24" s="12">
        <f t="shared" si="5"/>
        <v>92.020026594113091</v>
      </c>
      <c r="AC24" s="9"/>
      <c r="AD24" s="9"/>
      <c r="AE24" s="9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CA24" s="11"/>
      <c r="CB24" s="11"/>
      <c r="CC24" s="11"/>
    </row>
    <row r="25" spans="1:81" x14ac:dyDescent="0.3">
      <c r="A25" s="8">
        <v>304</v>
      </c>
      <c r="B25" s="12">
        <v>64.900000000000006</v>
      </c>
      <c r="C25" s="12">
        <v>3.9300000000000002E-2</v>
      </c>
      <c r="D25" s="12">
        <v>15.09</v>
      </c>
      <c r="E25" s="12">
        <v>0</v>
      </c>
      <c r="F25" s="12">
        <v>0.49530000000000002</v>
      </c>
      <c r="G25" s="12">
        <v>18.46</v>
      </c>
      <c r="H25" s="12">
        <v>0</v>
      </c>
      <c r="I25" s="12">
        <v>0</v>
      </c>
      <c r="J25" s="12">
        <v>0</v>
      </c>
      <c r="K25" s="12">
        <v>0</v>
      </c>
      <c r="L25" s="12">
        <v>3.56E-2</v>
      </c>
      <c r="M25" s="12">
        <v>99.020200000000003</v>
      </c>
      <c r="N25" s="15"/>
      <c r="O25" s="15">
        <v>3.0077014974094833</v>
      </c>
      <c r="P25" s="15">
        <v>1.5229503222450077E-3</v>
      </c>
      <c r="Q25" s="15">
        <v>0.89204813971591712</v>
      </c>
      <c r="R25" s="15">
        <v>0</v>
      </c>
      <c r="S25" s="15">
        <v>4.4500686520055607E-2</v>
      </c>
      <c r="T25" s="15">
        <v>1.0082119130986797</v>
      </c>
      <c r="U25" s="15">
        <v>0</v>
      </c>
      <c r="V25" s="15">
        <v>1.2408860463907106E-3</v>
      </c>
      <c r="W25" s="15">
        <v>0</v>
      </c>
      <c r="X25" s="15">
        <v>4.9552260731127715</v>
      </c>
      <c r="Y25" s="9"/>
      <c r="Z25" s="12">
        <f t="shared" si="3"/>
        <v>0</v>
      </c>
      <c r="AA25" s="12">
        <f t="shared" si="4"/>
        <v>4.7515607594006237</v>
      </c>
      <c r="AB25" s="12">
        <f t="shared" si="5"/>
        <v>95.248439240599382</v>
      </c>
      <c r="AC25" s="9"/>
      <c r="AD25" s="9"/>
      <c r="AE25" s="9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CA25" s="11"/>
      <c r="CB25" s="11"/>
      <c r="CC25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2C9D-243A-4932-835C-1D23871FCF3F}">
  <dimension ref="A1:CC50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4.4" x14ac:dyDescent="0.3"/>
  <cols>
    <col min="2" max="28" width="8.88671875" style="3"/>
    <col min="31" max="81" width="8.88671875" style="8"/>
  </cols>
  <sheetData>
    <row r="1" spans="1:80" x14ac:dyDescent="0.3">
      <c r="O1" s="6" t="s">
        <v>66</v>
      </c>
    </row>
    <row r="2" spans="1:80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14</v>
      </c>
      <c r="Z2" s="5" t="s">
        <v>16</v>
      </c>
      <c r="AA2" s="3" t="s">
        <v>17</v>
      </c>
      <c r="AB2" s="5" t="s">
        <v>18</v>
      </c>
      <c r="AE2" s="9"/>
      <c r="BZ2" s="9"/>
      <c r="CB2" s="9"/>
    </row>
    <row r="3" spans="1:80" x14ac:dyDescent="0.3">
      <c r="A3">
        <v>40</v>
      </c>
      <c r="B3" s="4">
        <v>62.99</v>
      </c>
      <c r="C3" s="4">
        <v>1.8100000000000002E-2</v>
      </c>
      <c r="D3" s="4">
        <v>7.2999999999999995E-2</v>
      </c>
      <c r="E3" s="4">
        <v>0</v>
      </c>
      <c r="F3" s="4">
        <v>9.23</v>
      </c>
      <c r="G3" s="4">
        <v>22.72</v>
      </c>
      <c r="H3" s="4">
        <v>0</v>
      </c>
      <c r="I3" s="4">
        <v>4.25</v>
      </c>
      <c r="J3" s="4">
        <v>0</v>
      </c>
      <c r="K3" s="4">
        <v>8.0000000000000002E-3</v>
      </c>
      <c r="L3" s="4">
        <v>1.7600000000000001E-2</v>
      </c>
      <c r="M3" s="4">
        <v>99.306799999999996</v>
      </c>
      <c r="N3" s="7"/>
      <c r="O3" s="7">
        <v>2.8035488322814279</v>
      </c>
      <c r="P3" s="7">
        <v>6.7362507211476486E-4</v>
      </c>
      <c r="Q3" s="7">
        <v>4.1444642109717735E-3</v>
      </c>
      <c r="R3" s="7">
        <v>0</v>
      </c>
      <c r="S3" s="7">
        <v>0.79642808322100922</v>
      </c>
      <c r="T3" s="7">
        <v>1.1917219446066485</v>
      </c>
      <c r="U3" s="7">
        <v>0.20265035356322544</v>
      </c>
      <c r="V3" s="7">
        <v>5.8917057989847144E-4</v>
      </c>
      <c r="W3" s="7">
        <v>5.3082501604206965E-4</v>
      </c>
      <c r="X3" s="7">
        <v>5.0002872985513385</v>
      </c>
      <c r="Y3" s="5"/>
      <c r="Z3" s="12">
        <f t="shared" ref="Z3" si="0">U3/(Q3+S3+U3)*100</f>
        <v>20.199932972243197</v>
      </c>
      <c r="AA3" s="12">
        <f t="shared" ref="AA3" si="1">S3/(Q3+S3+U3)*100</f>
        <v>79.386952035379693</v>
      </c>
      <c r="AB3" s="12">
        <f t="shared" ref="AB3" si="2">Q3/(Q3+S3+U3)*100</f>
        <v>0.41311499237711047</v>
      </c>
      <c r="AC3" s="1"/>
      <c r="AD3" s="1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Z3" s="11"/>
      <c r="CA3" s="11"/>
      <c r="CB3" s="11"/>
    </row>
    <row r="4" spans="1:80" x14ac:dyDescent="0.3">
      <c r="A4">
        <v>56</v>
      </c>
      <c r="B4" s="4">
        <v>63.57</v>
      </c>
      <c r="C4" s="4">
        <v>0.14050000000000001</v>
      </c>
      <c r="D4" s="4">
        <v>9.5799999999999996E-2</v>
      </c>
      <c r="E4" s="4">
        <v>8.6E-3</v>
      </c>
      <c r="F4" s="4">
        <v>9.6999999999999993</v>
      </c>
      <c r="G4" s="4">
        <v>22.69</v>
      </c>
      <c r="H4" s="4">
        <v>0</v>
      </c>
      <c r="I4" s="4">
        <v>3.84</v>
      </c>
      <c r="J4" s="4">
        <v>2.7000000000000001E-3</v>
      </c>
      <c r="K4" s="4">
        <v>9.2999999999999992E-3</v>
      </c>
      <c r="L4" s="4">
        <v>2.4500000000000001E-2</v>
      </c>
      <c r="M4" s="4">
        <v>100.0813</v>
      </c>
      <c r="N4" s="7"/>
      <c r="O4" s="7">
        <v>2.8097837054034533</v>
      </c>
      <c r="P4" s="7">
        <v>5.1927827559666009E-3</v>
      </c>
      <c r="Q4" s="7">
        <v>5.4012615015152105E-3</v>
      </c>
      <c r="R4" s="7">
        <v>0</v>
      </c>
      <c r="S4" s="7">
        <v>0.83119086236224571</v>
      </c>
      <c r="T4" s="7">
        <v>1.1819123397295686</v>
      </c>
      <c r="U4" s="7">
        <v>0.18183346788550786</v>
      </c>
      <c r="V4" s="7">
        <v>8.144766353174696E-4</v>
      </c>
      <c r="W4" s="7">
        <v>6.1281375474875473E-4</v>
      </c>
      <c r="X4" s="7">
        <v>5.0167417100283238</v>
      </c>
      <c r="Y4" s="5"/>
      <c r="Z4" s="12">
        <f t="shared" ref="Z4:Z50" si="3">U4/(Q4+S4+U4)*100</f>
        <v>17.85436946583274</v>
      </c>
      <c r="AA4" s="12">
        <f t="shared" ref="AA4:AA50" si="4">S4/(Q4+S4+U4)*100</f>
        <v>81.61527647145779</v>
      </c>
      <c r="AB4" s="12">
        <f t="shared" ref="AB4:AB50" si="5">Q4/(Q4+S4+U4)*100</f>
        <v>0.53035406270947028</v>
      </c>
      <c r="AC4" s="1"/>
      <c r="AD4" s="1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Z4" s="11"/>
      <c r="CA4" s="11"/>
      <c r="CB4" s="11"/>
    </row>
    <row r="5" spans="1:80" x14ac:dyDescent="0.3">
      <c r="A5">
        <v>57</v>
      </c>
      <c r="B5" s="4">
        <v>63.49</v>
      </c>
      <c r="C5" s="4">
        <v>0.05</v>
      </c>
      <c r="D5" s="4">
        <v>0.12540000000000001</v>
      </c>
      <c r="E5" s="4">
        <v>0</v>
      </c>
      <c r="F5" s="4">
        <v>9.44</v>
      </c>
      <c r="G5" s="4">
        <v>22.85</v>
      </c>
      <c r="H5" s="4">
        <v>1.24E-2</v>
      </c>
      <c r="I5" s="4">
        <v>4.0199999999999996</v>
      </c>
      <c r="J5" s="4">
        <v>0</v>
      </c>
      <c r="K5" s="4">
        <v>6.1999999999999998E-3</v>
      </c>
      <c r="L5" s="4">
        <v>3.3999999999999998E-3</v>
      </c>
      <c r="M5" s="4">
        <v>99.997500000000002</v>
      </c>
      <c r="N5" s="7"/>
      <c r="O5" s="7">
        <v>2.8065424336387705</v>
      </c>
      <c r="P5" s="7">
        <v>1.8481594689788608E-3</v>
      </c>
      <c r="Q5" s="7">
        <v>7.0708697808513129E-3</v>
      </c>
      <c r="R5" s="7">
        <v>4.6422306097886263E-4</v>
      </c>
      <c r="S5" s="7">
        <v>0.80899647245400308</v>
      </c>
      <c r="T5" s="7">
        <v>1.1903716719435451</v>
      </c>
      <c r="U5" s="7">
        <v>0.1903769031888185</v>
      </c>
      <c r="V5" s="7">
        <v>1.1304128109084773E-4</v>
      </c>
      <c r="W5" s="7">
        <v>4.0858540875732654E-4</v>
      </c>
      <c r="X5" s="7">
        <v>5.0061923602257954</v>
      </c>
      <c r="Y5" s="5"/>
      <c r="Z5" s="12">
        <f t="shared" si="3"/>
        <v>18.915792310847522</v>
      </c>
      <c r="AA5" s="12">
        <f t="shared" si="4"/>
        <v>80.381648176988449</v>
      </c>
      <c r="AB5" s="12">
        <f t="shared" si="5"/>
        <v>0.70255951216401047</v>
      </c>
      <c r="AC5" s="1"/>
      <c r="AD5" s="1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Z5" s="11"/>
      <c r="CA5" s="11"/>
      <c r="CB5" s="11"/>
    </row>
    <row r="6" spans="1:80" x14ac:dyDescent="0.3">
      <c r="A6">
        <v>41</v>
      </c>
      <c r="B6" s="4">
        <v>63.26</v>
      </c>
      <c r="C6" s="4">
        <v>4.5400000000000003E-2</v>
      </c>
      <c r="D6" s="4">
        <v>0.13739999999999999</v>
      </c>
      <c r="E6" s="4">
        <v>2.53E-2</v>
      </c>
      <c r="F6" s="4">
        <v>9.36</v>
      </c>
      <c r="G6" s="4">
        <v>22.28</v>
      </c>
      <c r="H6" s="4">
        <v>1.9800000000000002E-2</v>
      </c>
      <c r="I6" s="4">
        <v>3.75</v>
      </c>
      <c r="J6" s="4">
        <v>7.1000000000000004E-3</v>
      </c>
      <c r="K6" s="4">
        <v>0</v>
      </c>
      <c r="L6" s="4">
        <v>0</v>
      </c>
      <c r="M6" s="4">
        <v>98.885000000000005</v>
      </c>
      <c r="N6" s="7"/>
      <c r="O6" s="7">
        <v>2.8250778848676967</v>
      </c>
      <c r="P6" s="7">
        <v>1.6953534025569762E-3</v>
      </c>
      <c r="Q6" s="7">
        <v>7.8270298021778338E-3</v>
      </c>
      <c r="R6" s="7">
        <v>7.4886781876836752E-4</v>
      </c>
      <c r="S6" s="7">
        <v>0.81037387993143106</v>
      </c>
      <c r="T6" s="7">
        <v>1.1725908938870619</v>
      </c>
      <c r="U6" s="7">
        <v>0.179413213345883</v>
      </c>
      <c r="V6" s="7">
        <v>0</v>
      </c>
      <c r="W6" s="7">
        <v>0</v>
      </c>
      <c r="X6" s="7">
        <v>4.9977271230555758</v>
      </c>
      <c r="Y6" s="5"/>
      <c r="Z6" s="12">
        <f t="shared" si="3"/>
        <v>17.984229492667978</v>
      </c>
      <c r="AA6" s="12">
        <f t="shared" si="4"/>
        <v>81.231195628017275</v>
      </c>
      <c r="AB6" s="12">
        <f t="shared" si="5"/>
        <v>0.78457487931475089</v>
      </c>
      <c r="AC6" s="1"/>
      <c r="AD6" s="1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Z6" s="11"/>
      <c r="CA6" s="11"/>
      <c r="CB6" s="11"/>
    </row>
    <row r="7" spans="1:80" x14ac:dyDescent="0.3">
      <c r="A7">
        <v>44</v>
      </c>
      <c r="B7" s="4">
        <v>68.31</v>
      </c>
      <c r="C7" s="4">
        <v>5.91E-2</v>
      </c>
      <c r="D7" s="4">
        <v>8.6800000000000002E-2</v>
      </c>
      <c r="E7" s="4">
        <v>8.6E-3</v>
      </c>
      <c r="F7" s="4">
        <v>11.44</v>
      </c>
      <c r="G7" s="4">
        <v>19.91</v>
      </c>
      <c r="H7" s="4">
        <v>0</v>
      </c>
      <c r="I7" s="4">
        <v>0.53169999999999995</v>
      </c>
      <c r="J7" s="4">
        <v>0</v>
      </c>
      <c r="K7" s="4">
        <v>8.6E-3</v>
      </c>
      <c r="L7" s="4">
        <v>5.1999999999999998E-3</v>
      </c>
      <c r="M7" s="4">
        <v>100.3599</v>
      </c>
      <c r="N7" s="7"/>
      <c r="O7" s="7">
        <v>2.976465785263354</v>
      </c>
      <c r="P7" s="7">
        <v>2.1533133936923678E-3</v>
      </c>
      <c r="Q7" s="7">
        <v>4.8244226902597514E-3</v>
      </c>
      <c r="R7" s="7">
        <v>0</v>
      </c>
      <c r="S7" s="7">
        <v>0.96638678288392432</v>
      </c>
      <c r="T7" s="7">
        <v>1.0223932233388433</v>
      </c>
      <c r="U7" s="7">
        <v>2.4820194969530706E-2</v>
      </c>
      <c r="V7" s="7">
        <v>1.7041657031896035E-4</v>
      </c>
      <c r="W7" s="7">
        <v>5.5865017407365702E-4</v>
      </c>
      <c r="X7" s="7">
        <v>4.9977727892839967</v>
      </c>
      <c r="Y7" s="5"/>
      <c r="Z7" s="12">
        <f t="shared" si="3"/>
        <v>2.4919088851999875</v>
      </c>
      <c r="AA7" s="12">
        <f t="shared" si="4"/>
        <v>97.0237265970121</v>
      </c>
      <c r="AB7" s="12">
        <f t="shared" si="5"/>
        <v>0.48436451778791206</v>
      </c>
      <c r="AC7" s="1"/>
      <c r="AD7" s="1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Z7" s="11"/>
      <c r="CA7" s="11"/>
      <c r="CB7" s="11"/>
    </row>
    <row r="8" spans="1:80" x14ac:dyDescent="0.3">
      <c r="A8">
        <v>45</v>
      </c>
      <c r="B8" s="4">
        <v>67.680000000000007</v>
      </c>
      <c r="C8" s="4">
        <v>0.1042</v>
      </c>
      <c r="D8" s="4">
        <v>0.1293</v>
      </c>
      <c r="E8" s="4">
        <v>0</v>
      </c>
      <c r="F8" s="4">
        <v>11.47</v>
      </c>
      <c r="G8" s="4">
        <v>20.11</v>
      </c>
      <c r="H8" s="4">
        <v>4.4299999999999999E-2</v>
      </c>
      <c r="I8" s="4">
        <v>0.70379999999999998</v>
      </c>
      <c r="J8" s="4">
        <v>0</v>
      </c>
      <c r="K8" s="4">
        <v>0</v>
      </c>
      <c r="L8" s="4">
        <v>8.0000000000000002E-3</v>
      </c>
      <c r="M8" s="4">
        <v>100.2495</v>
      </c>
      <c r="N8" s="7"/>
      <c r="O8" s="7">
        <v>2.9586718779039214</v>
      </c>
      <c r="P8" s="7">
        <v>3.8089680014982133E-3</v>
      </c>
      <c r="Q8" s="7">
        <v>7.2101449467092734E-3</v>
      </c>
      <c r="R8" s="7">
        <v>1.6401324448181646E-3</v>
      </c>
      <c r="S8" s="7">
        <v>0.97209390339856605</v>
      </c>
      <c r="T8" s="7">
        <v>1.0360449953940714</v>
      </c>
      <c r="U8" s="7">
        <v>3.2961550706421879E-2</v>
      </c>
      <c r="V8" s="7">
        <v>2.630378878371748E-4</v>
      </c>
      <c r="W8" s="7">
        <v>0</v>
      </c>
      <c r="X8" s="7">
        <v>5.0126946106838446</v>
      </c>
      <c r="Y8" s="5"/>
      <c r="Z8" s="12">
        <f t="shared" si="3"/>
        <v>3.2562156352345335</v>
      </c>
      <c r="AA8" s="12">
        <f t="shared" si="4"/>
        <v>96.031506386193072</v>
      </c>
      <c r="AB8" s="12">
        <f t="shared" si="5"/>
        <v>0.71227797857240494</v>
      </c>
      <c r="AC8" s="1"/>
      <c r="AD8" s="1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Z8" s="11"/>
      <c r="CA8" s="11"/>
      <c r="CB8" s="11"/>
    </row>
    <row r="9" spans="1:80" x14ac:dyDescent="0.3">
      <c r="A9">
        <v>46</v>
      </c>
      <c r="B9" s="4">
        <v>68.11</v>
      </c>
      <c r="C9" s="4">
        <v>1.14E-2</v>
      </c>
      <c r="D9" s="4">
        <v>8.2400000000000001E-2</v>
      </c>
      <c r="E9" s="4">
        <v>0</v>
      </c>
      <c r="F9" s="4">
        <v>11.46</v>
      </c>
      <c r="G9" s="4">
        <v>19.66</v>
      </c>
      <c r="H9" s="4">
        <v>1.23E-2</v>
      </c>
      <c r="I9" s="4">
        <v>0.2797</v>
      </c>
      <c r="J9" s="4">
        <v>2.1499999999999998E-2</v>
      </c>
      <c r="K9" s="4">
        <v>7.3000000000000001E-3</v>
      </c>
      <c r="L9" s="4">
        <v>2.52E-2</v>
      </c>
      <c r="M9" s="4">
        <v>99.669799999999995</v>
      </c>
      <c r="N9" s="7"/>
      <c r="O9" s="7">
        <v>2.9855842459916406</v>
      </c>
      <c r="P9" s="7">
        <v>4.1785581760125581E-4</v>
      </c>
      <c r="Q9" s="7">
        <v>4.6073868528311883E-3</v>
      </c>
      <c r="R9" s="7">
        <v>4.5662775076070927E-4</v>
      </c>
      <c r="S9" s="7">
        <v>0.97389338402510039</v>
      </c>
      <c r="T9" s="7">
        <v>1.0156218987233099</v>
      </c>
      <c r="U9" s="7">
        <v>1.3135083427737426E-2</v>
      </c>
      <c r="V9" s="7">
        <v>8.3082749174769358E-4</v>
      </c>
      <c r="W9" s="7">
        <v>4.7705251319260516E-4</v>
      </c>
      <c r="X9" s="7">
        <v>4.9950243625939219</v>
      </c>
      <c r="Y9" s="5"/>
      <c r="Z9" s="12">
        <f t="shared" si="3"/>
        <v>1.3245873846437761</v>
      </c>
      <c r="AA9" s="12">
        <f t="shared" si="4"/>
        <v>98.210787739921756</v>
      </c>
      <c r="AB9" s="12">
        <f t="shared" si="5"/>
        <v>0.46462487543446307</v>
      </c>
      <c r="AC9" s="1"/>
      <c r="AD9" s="1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Z9" s="11"/>
      <c r="CA9" s="11"/>
      <c r="CB9" s="11"/>
    </row>
    <row r="10" spans="1:80" x14ac:dyDescent="0.3">
      <c r="A10">
        <v>47</v>
      </c>
      <c r="B10" s="4">
        <v>64.36</v>
      </c>
      <c r="C10" s="4">
        <v>3.8600000000000002E-2</v>
      </c>
      <c r="D10" s="4">
        <v>0.12770000000000001</v>
      </c>
      <c r="E10" s="4">
        <v>0</v>
      </c>
      <c r="F10" s="4">
        <v>9.8800000000000008</v>
      </c>
      <c r="G10" s="4">
        <v>22.33</v>
      </c>
      <c r="H10" s="4">
        <v>0</v>
      </c>
      <c r="I10" s="4">
        <v>3.27</v>
      </c>
      <c r="J10" s="4">
        <v>0</v>
      </c>
      <c r="K10" s="4">
        <v>0</v>
      </c>
      <c r="L10" s="4">
        <v>3.1800000000000002E-2</v>
      </c>
      <c r="M10" s="4">
        <v>100.038</v>
      </c>
      <c r="N10" s="7"/>
      <c r="O10" s="7">
        <v>2.8378077563115705</v>
      </c>
      <c r="P10" s="7">
        <v>1.4231720048044571E-3</v>
      </c>
      <c r="Q10" s="7">
        <v>7.1823547194383407E-3</v>
      </c>
      <c r="R10" s="7">
        <v>0</v>
      </c>
      <c r="S10" s="7">
        <v>0.84456334437364755</v>
      </c>
      <c r="T10" s="7">
        <v>1.1603413041253205</v>
      </c>
      <c r="U10" s="7">
        <v>0.15446731858947096</v>
      </c>
      <c r="V10" s="7">
        <v>1.0545955240300112E-3</v>
      </c>
      <c r="W10" s="7">
        <v>0</v>
      </c>
      <c r="X10" s="7">
        <v>5.0068398456482823</v>
      </c>
      <c r="Y10" s="5"/>
      <c r="Z10" s="12">
        <f t="shared" si="3"/>
        <v>15.351353627408823</v>
      </c>
      <c r="AA10" s="12">
        <f t="shared" si="4"/>
        <v>83.934845756496969</v>
      </c>
      <c r="AB10" s="12">
        <f t="shared" si="5"/>
        <v>0.71380061609422074</v>
      </c>
      <c r="AC10" s="1"/>
      <c r="AD10" s="1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Z10" s="11"/>
      <c r="CA10" s="11"/>
      <c r="CB10" s="11"/>
    </row>
    <row r="11" spans="1:80" x14ac:dyDescent="0.3">
      <c r="A11">
        <v>63</v>
      </c>
      <c r="B11" s="4">
        <v>63.96</v>
      </c>
      <c r="C11" s="4">
        <v>9.7500000000000003E-2</v>
      </c>
      <c r="D11" s="4">
        <v>0.23100000000000001</v>
      </c>
      <c r="E11" s="4">
        <v>1.7399999999999999E-2</v>
      </c>
      <c r="F11" s="4">
        <v>9.4600000000000009</v>
      </c>
      <c r="G11" s="4">
        <v>22.54</v>
      </c>
      <c r="H11" s="4">
        <v>2.5000000000000001E-3</v>
      </c>
      <c r="I11" s="4">
        <v>3.75</v>
      </c>
      <c r="J11" s="4">
        <v>2.3300000000000001E-2</v>
      </c>
      <c r="K11" s="4">
        <v>0</v>
      </c>
      <c r="L11" s="4">
        <v>2.12E-2</v>
      </c>
      <c r="M11" s="4">
        <v>100.10290000000001</v>
      </c>
      <c r="N11" s="7"/>
      <c r="O11" s="7">
        <v>2.8235999110155183</v>
      </c>
      <c r="P11" s="7">
        <v>3.5991709237956013E-3</v>
      </c>
      <c r="Q11" s="7">
        <v>1.3008154941925835E-2</v>
      </c>
      <c r="R11" s="7">
        <v>9.3470260485464034E-5</v>
      </c>
      <c r="S11" s="7">
        <v>0.8096441618304645</v>
      </c>
      <c r="T11" s="7">
        <v>1.1726778147118633</v>
      </c>
      <c r="U11" s="7">
        <v>0.17735681915581716</v>
      </c>
      <c r="V11" s="7">
        <v>7.0391858743807181E-4</v>
      </c>
      <c r="W11" s="7">
        <v>0</v>
      </c>
      <c r="X11" s="7">
        <v>5.0006834214273077</v>
      </c>
      <c r="Y11" s="5"/>
      <c r="Z11" s="12">
        <f t="shared" si="3"/>
        <v>17.735519885145322</v>
      </c>
      <c r="AA11" s="12">
        <f t="shared" si="4"/>
        <v>80.963676504710492</v>
      </c>
      <c r="AB11" s="12">
        <f t="shared" si="5"/>
        <v>1.3008036101441891</v>
      </c>
      <c r="AC11" s="1"/>
      <c r="AD11" s="1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Z11" s="11"/>
      <c r="CA11" s="11"/>
      <c r="CB11" s="11"/>
    </row>
    <row r="12" spans="1:80" x14ac:dyDescent="0.3">
      <c r="A12">
        <v>72</v>
      </c>
      <c r="B12" s="4">
        <v>67.67</v>
      </c>
      <c r="C12" s="4">
        <v>4.3099999999999999E-2</v>
      </c>
      <c r="D12" s="4">
        <v>9.6699999999999994E-2</v>
      </c>
      <c r="E12" s="4">
        <v>0</v>
      </c>
      <c r="F12" s="4">
        <v>11.47</v>
      </c>
      <c r="G12" s="4">
        <v>19.829999999999998</v>
      </c>
      <c r="H12" s="4">
        <v>0</v>
      </c>
      <c r="I12" s="4">
        <v>0.75770000000000004</v>
      </c>
      <c r="J12" s="4">
        <v>0</v>
      </c>
      <c r="K12" s="4">
        <v>0</v>
      </c>
      <c r="L12" s="4">
        <v>7.4999999999999997E-3</v>
      </c>
      <c r="M12" s="4">
        <v>99.875100000000003</v>
      </c>
      <c r="N12" s="7"/>
      <c r="O12" s="7">
        <v>2.9674350069702626</v>
      </c>
      <c r="P12" s="7">
        <v>1.5803943230434431E-3</v>
      </c>
      <c r="Q12" s="7">
        <v>5.4090441993398658E-3</v>
      </c>
      <c r="R12" s="7">
        <v>0</v>
      </c>
      <c r="S12" s="7">
        <v>0.97511717297429279</v>
      </c>
      <c r="T12" s="7">
        <v>1.0247970023068111</v>
      </c>
      <c r="U12" s="7">
        <v>3.559624978083005E-2</v>
      </c>
      <c r="V12" s="7">
        <v>2.4736495428468553E-4</v>
      </c>
      <c r="W12" s="7">
        <v>0</v>
      </c>
      <c r="X12" s="7">
        <v>5.0101822355088643</v>
      </c>
      <c r="Y12" s="5"/>
      <c r="Z12" s="12">
        <f t="shared" si="3"/>
        <v>3.5031456284516231</v>
      </c>
      <c r="AA12" s="12">
        <f t="shared" si="4"/>
        <v>95.964532296675671</v>
      </c>
      <c r="AB12" s="12">
        <f t="shared" si="5"/>
        <v>0.53232207487272021</v>
      </c>
      <c r="AC12" s="1"/>
      <c r="AD12" s="1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Z12" s="11"/>
      <c r="CA12" s="11"/>
      <c r="CB12" s="11"/>
    </row>
    <row r="13" spans="1:80" x14ac:dyDescent="0.3">
      <c r="A13">
        <v>73</v>
      </c>
      <c r="B13" s="4">
        <v>64.83</v>
      </c>
      <c r="C13" s="4">
        <v>6.3500000000000001E-2</v>
      </c>
      <c r="D13" s="4">
        <v>0.14960000000000001</v>
      </c>
      <c r="E13" s="4">
        <v>0</v>
      </c>
      <c r="F13" s="4">
        <v>10.24</v>
      </c>
      <c r="G13" s="4">
        <v>21.78</v>
      </c>
      <c r="H13" s="4">
        <v>4.19E-2</v>
      </c>
      <c r="I13" s="4">
        <v>2.83</v>
      </c>
      <c r="J13" s="4">
        <v>0</v>
      </c>
      <c r="K13" s="4">
        <v>7.0000000000000001E-3</v>
      </c>
      <c r="L13" s="4">
        <v>0</v>
      </c>
      <c r="M13" s="4">
        <v>99.942099999999996</v>
      </c>
      <c r="N13" s="7"/>
      <c r="O13" s="7">
        <v>2.8604517252559618</v>
      </c>
      <c r="P13" s="7">
        <v>2.3428014166035267E-3</v>
      </c>
      <c r="Q13" s="7">
        <v>8.419750289961489E-3</v>
      </c>
      <c r="R13" s="7">
        <v>1.5657101391452386E-3</v>
      </c>
      <c r="S13" s="7">
        <v>0.87592496713826673</v>
      </c>
      <c r="T13" s="7">
        <v>1.1325217971021344</v>
      </c>
      <c r="U13" s="7">
        <v>0.13377253458102215</v>
      </c>
      <c r="V13" s="7">
        <v>0</v>
      </c>
      <c r="W13" s="7">
        <v>4.6044898399044324E-4</v>
      </c>
      <c r="X13" s="7">
        <v>5.0154597349070862</v>
      </c>
      <c r="Y13" s="5"/>
      <c r="Z13" s="12">
        <f t="shared" si="3"/>
        <v>13.139207131302665</v>
      </c>
      <c r="AA13" s="12">
        <f t="shared" si="4"/>
        <v>86.033800665849867</v>
      </c>
      <c r="AB13" s="12">
        <f t="shared" si="5"/>
        <v>0.8269922028474761</v>
      </c>
      <c r="AC13" s="1"/>
      <c r="AD13" s="1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Z13" s="11"/>
      <c r="CA13" s="11"/>
      <c r="CB13" s="11"/>
    </row>
    <row r="14" spans="1:80" x14ac:dyDescent="0.3">
      <c r="A14">
        <v>74</v>
      </c>
      <c r="B14" s="4">
        <v>67.94</v>
      </c>
      <c r="C14" s="4">
        <v>1.1299999999999999E-2</v>
      </c>
      <c r="D14" s="4">
        <v>0.54300000000000004</v>
      </c>
      <c r="E14" s="4">
        <v>3.73E-2</v>
      </c>
      <c r="F14" s="4">
        <v>10.97</v>
      </c>
      <c r="G14" s="4">
        <v>19.649999999999999</v>
      </c>
      <c r="H14" s="4">
        <v>0</v>
      </c>
      <c r="I14" s="4">
        <v>0.37959999999999999</v>
      </c>
      <c r="J14" s="4">
        <v>7.1000000000000004E-3</v>
      </c>
      <c r="K14" s="4">
        <v>0</v>
      </c>
      <c r="L14" s="4">
        <v>5.7000000000000002E-3</v>
      </c>
      <c r="M14" s="4">
        <v>99.5441</v>
      </c>
      <c r="N14" s="7"/>
      <c r="O14" s="7">
        <v>2.9860280696321091</v>
      </c>
      <c r="P14" s="7">
        <v>4.1528853195930943E-4</v>
      </c>
      <c r="Q14" s="7">
        <v>3.044228095851996E-2</v>
      </c>
      <c r="R14" s="7">
        <v>0</v>
      </c>
      <c r="S14" s="7">
        <v>0.93472383841605189</v>
      </c>
      <c r="T14" s="7">
        <v>1.0177965887508915</v>
      </c>
      <c r="U14" s="7">
        <v>1.7873782390006244E-2</v>
      </c>
      <c r="V14" s="7">
        <v>1.8842350009668862E-4</v>
      </c>
      <c r="W14" s="7">
        <v>0</v>
      </c>
      <c r="X14" s="7">
        <v>4.9874682721796342</v>
      </c>
      <c r="Y14" s="5"/>
      <c r="Z14" s="12">
        <f t="shared" si="3"/>
        <v>1.81821534994891</v>
      </c>
      <c r="AA14" s="12">
        <f t="shared" si="4"/>
        <v>95.085035382409416</v>
      </c>
      <c r="AB14" s="12">
        <f t="shared" si="5"/>
        <v>3.0967492676416697</v>
      </c>
      <c r="AC14" s="1"/>
      <c r="AD14" s="1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Z14" s="11"/>
      <c r="CA14" s="11"/>
      <c r="CB14" s="11"/>
    </row>
    <row r="15" spans="1:80" x14ac:dyDescent="0.3">
      <c r="A15">
        <v>75</v>
      </c>
      <c r="B15" s="4">
        <v>67.180000000000007</v>
      </c>
      <c r="C15" s="4">
        <v>5.2200000000000003E-2</v>
      </c>
      <c r="D15" s="4">
        <v>0.1162</v>
      </c>
      <c r="E15" s="4">
        <v>3.1300000000000001E-2</v>
      </c>
      <c r="F15" s="4">
        <v>11.3</v>
      </c>
      <c r="G15" s="4">
        <v>20.21</v>
      </c>
      <c r="H15" s="4">
        <v>1.23E-2</v>
      </c>
      <c r="I15" s="4">
        <v>0.92169999999999996</v>
      </c>
      <c r="J15" s="4">
        <v>1.8E-3</v>
      </c>
      <c r="K15" s="4">
        <v>0</v>
      </c>
      <c r="L15" s="4">
        <v>1.6999999999999999E-3</v>
      </c>
      <c r="M15" s="4">
        <v>99.827299999999994</v>
      </c>
      <c r="N15" s="7"/>
      <c r="O15" s="7">
        <v>2.9504049875263716</v>
      </c>
      <c r="P15" s="7">
        <v>1.9169698772811576E-3</v>
      </c>
      <c r="Q15" s="7">
        <v>6.5096371120075755E-3</v>
      </c>
      <c r="R15" s="7">
        <v>4.5749408703718353E-4</v>
      </c>
      <c r="S15" s="7">
        <v>0.96211818928980808</v>
      </c>
      <c r="T15" s="7">
        <v>1.0460153082518953</v>
      </c>
      <c r="U15" s="7">
        <v>4.3366376957964935E-2</v>
      </c>
      <c r="V15" s="7">
        <v>5.6154223111608735E-5</v>
      </c>
      <c r="W15" s="7">
        <v>0</v>
      </c>
      <c r="X15" s="7">
        <v>5.0108451173254771</v>
      </c>
      <c r="Y15" s="5"/>
      <c r="Z15" s="12">
        <f t="shared" si="3"/>
        <v>4.2852396598706077</v>
      </c>
      <c r="AA15" s="12">
        <f t="shared" si="4"/>
        <v>95.071511881749302</v>
      </c>
      <c r="AB15" s="12">
        <f t="shared" si="5"/>
        <v>0.64324845838008149</v>
      </c>
      <c r="AC15" s="1"/>
      <c r="AD15" s="1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Z15" s="11"/>
      <c r="CA15" s="11"/>
      <c r="CB15" s="11"/>
    </row>
    <row r="16" spans="1:80" x14ac:dyDescent="0.3">
      <c r="A16">
        <v>64</v>
      </c>
      <c r="B16" s="4">
        <v>64.27</v>
      </c>
      <c r="C16" s="4">
        <v>4.5400000000000003E-2</v>
      </c>
      <c r="D16" s="4">
        <v>8.9499999999999996E-2</v>
      </c>
      <c r="E16" s="4">
        <v>2.86E-2</v>
      </c>
      <c r="F16" s="4">
        <v>9.6199999999999992</v>
      </c>
      <c r="G16" s="4">
        <v>22.45</v>
      </c>
      <c r="H16" s="4">
        <v>0</v>
      </c>
      <c r="I16" s="4">
        <v>3.48</v>
      </c>
      <c r="J16" s="4">
        <v>0</v>
      </c>
      <c r="K16" s="4">
        <v>0</v>
      </c>
      <c r="L16" s="4">
        <v>0</v>
      </c>
      <c r="M16" s="4">
        <v>99.983599999999996</v>
      </c>
      <c r="N16" s="7"/>
      <c r="O16" s="7">
        <v>2.8347992679271869</v>
      </c>
      <c r="P16" s="7">
        <v>1.6744532101869668E-3</v>
      </c>
      <c r="Q16" s="7">
        <v>5.0355401629759771E-3</v>
      </c>
      <c r="R16" s="7">
        <v>0</v>
      </c>
      <c r="S16" s="7">
        <v>0.82261652936331642</v>
      </c>
      <c r="T16" s="7">
        <v>1.1669720386853393</v>
      </c>
      <c r="U16" s="7">
        <v>0.16444291814428444</v>
      </c>
      <c r="V16" s="7">
        <v>0</v>
      </c>
      <c r="W16" s="7">
        <v>0</v>
      </c>
      <c r="X16" s="7">
        <v>4.9955407474932896</v>
      </c>
      <c r="Y16" s="5"/>
      <c r="Z16" s="12">
        <f t="shared" si="3"/>
        <v>16.575319922782171</v>
      </c>
      <c r="AA16" s="12">
        <f t="shared" si="4"/>
        <v>82.917113742788558</v>
      </c>
      <c r="AB16" s="12">
        <f t="shared" si="5"/>
        <v>0.50756633442926113</v>
      </c>
      <c r="AC16" s="1"/>
      <c r="AD16" s="1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Z16" s="11"/>
      <c r="CA16" s="11"/>
      <c r="CB16" s="11"/>
    </row>
    <row r="17" spans="1:80" x14ac:dyDescent="0.3">
      <c r="A17">
        <v>65</v>
      </c>
      <c r="B17" s="4">
        <v>63.99</v>
      </c>
      <c r="C17" s="4">
        <v>0.1067</v>
      </c>
      <c r="D17" s="4">
        <v>0.1419</v>
      </c>
      <c r="E17" s="4">
        <v>0</v>
      </c>
      <c r="F17" s="4">
        <v>9.39</v>
      </c>
      <c r="G17" s="4">
        <v>22.61</v>
      </c>
      <c r="H17" s="4">
        <v>0</v>
      </c>
      <c r="I17" s="4">
        <v>3.83</v>
      </c>
      <c r="J17" s="4">
        <v>0</v>
      </c>
      <c r="K17" s="4">
        <v>0</v>
      </c>
      <c r="L17" s="4">
        <v>0</v>
      </c>
      <c r="M17" s="4">
        <v>100.0686</v>
      </c>
      <c r="N17" s="7"/>
      <c r="O17" s="7">
        <v>2.8230789758072206</v>
      </c>
      <c r="P17" s="7">
        <v>3.936212068029357E-3</v>
      </c>
      <c r="Q17" s="7">
        <v>7.98550396925609E-3</v>
      </c>
      <c r="R17" s="7">
        <v>0</v>
      </c>
      <c r="S17" s="7">
        <v>0.80312816700718481</v>
      </c>
      <c r="T17" s="7">
        <v>1.175551263934959</v>
      </c>
      <c r="U17" s="7">
        <v>0.18102210492687054</v>
      </c>
      <c r="V17" s="7">
        <v>0</v>
      </c>
      <c r="W17" s="7">
        <v>0</v>
      </c>
      <c r="X17" s="7">
        <v>4.9947022277135202</v>
      </c>
      <c r="Y17" s="5"/>
      <c r="Z17" s="12">
        <f t="shared" si="3"/>
        <v>18.245698756508911</v>
      </c>
      <c r="AA17" s="12">
        <f t="shared" si="4"/>
        <v>80.949421088656877</v>
      </c>
      <c r="AB17" s="12">
        <f t="shared" si="5"/>
        <v>0.80488015483420261</v>
      </c>
      <c r="AC17" s="1"/>
      <c r="AD17" s="1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Z17" s="11"/>
      <c r="CA17" s="11"/>
      <c r="CB17" s="11"/>
    </row>
    <row r="18" spans="1:80" x14ac:dyDescent="0.3">
      <c r="A18">
        <v>69</v>
      </c>
      <c r="B18" s="4">
        <v>68.040000000000006</v>
      </c>
      <c r="C18" s="4">
        <v>0</v>
      </c>
      <c r="D18" s="4">
        <v>0.1065</v>
      </c>
      <c r="E18" s="4">
        <v>0</v>
      </c>
      <c r="F18" s="4">
        <v>11.26</v>
      </c>
      <c r="G18" s="4">
        <v>19.73</v>
      </c>
      <c r="H18" s="4">
        <v>0</v>
      </c>
      <c r="I18" s="4">
        <v>0.56330000000000002</v>
      </c>
      <c r="J18" s="4">
        <v>0</v>
      </c>
      <c r="K18" s="4">
        <v>0</v>
      </c>
      <c r="L18" s="4">
        <v>9.5999999999999992E-3</v>
      </c>
      <c r="M18" s="4">
        <v>99.709500000000006</v>
      </c>
      <c r="N18" s="7"/>
      <c r="O18" s="7">
        <v>2.9816209575848909</v>
      </c>
      <c r="P18" s="7">
        <v>0</v>
      </c>
      <c r="Q18" s="7">
        <v>5.9531489936374606E-3</v>
      </c>
      <c r="R18" s="7">
        <v>0</v>
      </c>
      <c r="S18" s="7">
        <v>0.95660988814494252</v>
      </c>
      <c r="T18" s="7">
        <v>1.0189322437510067</v>
      </c>
      <c r="U18" s="7">
        <v>2.6445379137158651E-2</v>
      </c>
      <c r="V18" s="7">
        <v>3.1641074863035333E-4</v>
      </c>
      <c r="W18" s="7">
        <v>0</v>
      </c>
      <c r="X18" s="7">
        <v>4.9898780283602662</v>
      </c>
      <c r="Y18" s="5"/>
      <c r="Z18" s="12">
        <f t="shared" si="3"/>
        <v>2.6739286240599189</v>
      </c>
      <c r="AA18" s="12">
        <f t="shared" si="4"/>
        <v>96.724140300767345</v>
      </c>
      <c r="AB18" s="12">
        <f t="shared" si="5"/>
        <v>0.60193107517274203</v>
      </c>
      <c r="AC18" s="1"/>
      <c r="AD18" s="1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Z18" s="11"/>
      <c r="CA18" s="11"/>
      <c r="CB18" s="11"/>
    </row>
    <row r="19" spans="1:80" x14ac:dyDescent="0.3">
      <c r="A19">
        <v>70</v>
      </c>
      <c r="B19" s="4">
        <v>67.98</v>
      </c>
      <c r="C19" s="4">
        <v>4.5400000000000003E-2</v>
      </c>
      <c r="D19" s="4">
        <v>8.6699999999999999E-2</v>
      </c>
      <c r="E19" s="4">
        <v>2.86E-2</v>
      </c>
      <c r="F19" s="4">
        <v>11.28</v>
      </c>
      <c r="G19" s="4">
        <v>19.55</v>
      </c>
      <c r="H19" s="4">
        <v>0</v>
      </c>
      <c r="I19" s="4">
        <v>0.34310000000000002</v>
      </c>
      <c r="J19" s="4">
        <v>1.9699999999999999E-2</v>
      </c>
      <c r="K19" s="4">
        <v>0</v>
      </c>
      <c r="L19" s="4">
        <v>0</v>
      </c>
      <c r="M19" s="4">
        <v>99.333600000000004</v>
      </c>
      <c r="N19" s="7"/>
      <c r="O19" s="7">
        <v>2.9895347251764703</v>
      </c>
      <c r="P19" s="7">
        <v>1.6694808681301015E-3</v>
      </c>
      <c r="Q19" s="7">
        <v>4.8635183238050599E-3</v>
      </c>
      <c r="R19" s="7">
        <v>0</v>
      </c>
      <c r="S19" s="7">
        <v>0.96170060558945902</v>
      </c>
      <c r="T19" s="7">
        <v>1.0132096016465555</v>
      </c>
      <c r="U19" s="7">
        <v>1.616460435246423E-2</v>
      </c>
      <c r="V19" s="7">
        <v>0</v>
      </c>
      <c r="W19" s="7">
        <v>0</v>
      </c>
      <c r="X19" s="7">
        <v>4.9871425359568837</v>
      </c>
      <c r="Y19" s="5"/>
      <c r="Z19" s="12">
        <f t="shared" si="3"/>
        <v>1.6448694220012001</v>
      </c>
      <c r="AA19" s="12">
        <f t="shared" si="4"/>
        <v>97.860231204049697</v>
      </c>
      <c r="AB19" s="12">
        <f t="shared" si="5"/>
        <v>0.49489937394910183</v>
      </c>
      <c r="AC19" s="1"/>
      <c r="AD19" s="1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Z19" s="11"/>
      <c r="CA19" s="11"/>
      <c r="CB19" s="11"/>
    </row>
    <row r="20" spans="1:80" x14ac:dyDescent="0.3">
      <c r="A20">
        <v>71</v>
      </c>
      <c r="B20" s="4">
        <v>67.569999999999993</v>
      </c>
      <c r="C20" s="4">
        <v>1.14E-2</v>
      </c>
      <c r="D20" s="4">
        <v>5.6000000000000001E-2</v>
      </c>
      <c r="E20" s="4">
        <v>0</v>
      </c>
      <c r="F20" s="4">
        <v>11.12</v>
      </c>
      <c r="G20" s="4">
        <v>20.04</v>
      </c>
      <c r="H20" s="4">
        <v>0</v>
      </c>
      <c r="I20" s="4">
        <v>0.72440000000000004</v>
      </c>
      <c r="J20" s="4">
        <v>0</v>
      </c>
      <c r="K20" s="4">
        <v>0</v>
      </c>
      <c r="L20" s="4">
        <v>1.37E-2</v>
      </c>
      <c r="M20" s="4">
        <v>99.535600000000002</v>
      </c>
      <c r="N20" s="7"/>
      <c r="O20" s="7">
        <v>2.9670646815879911</v>
      </c>
      <c r="P20" s="7">
        <v>4.185825293156219E-4</v>
      </c>
      <c r="Q20" s="7">
        <v>3.1366794519952618E-3</v>
      </c>
      <c r="R20" s="7">
        <v>0</v>
      </c>
      <c r="S20" s="7">
        <v>0.9466430048526151</v>
      </c>
      <c r="T20" s="7">
        <v>1.0370528876404947</v>
      </c>
      <c r="U20" s="7">
        <v>3.4077949557295324E-2</v>
      </c>
      <c r="V20" s="7">
        <v>4.5246556218009662E-4</v>
      </c>
      <c r="W20" s="7">
        <v>0</v>
      </c>
      <c r="X20" s="7">
        <v>4.9888462511818865</v>
      </c>
      <c r="Y20" s="5"/>
      <c r="Z20" s="12">
        <f t="shared" si="3"/>
        <v>3.4637073885913972</v>
      </c>
      <c r="AA20" s="12">
        <f t="shared" si="4"/>
        <v>96.217478248025259</v>
      </c>
      <c r="AB20" s="12">
        <f t="shared" si="5"/>
        <v>0.31881436338334357</v>
      </c>
      <c r="AC20" s="1"/>
      <c r="AD20" s="1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Z20" s="11"/>
      <c r="CA20" s="11"/>
      <c r="CB20" s="11"/>
    </row>
    <row r="21" spans="1:80" x14ac:dyDescent="0.3">
      <c r="A21">
        <v>76</v>
      </c>
      <c r="B21" s="4">
        <v>63.67</v>
      </c>
      <c r="C21" s="4">
        <v>4.7699999999999999E-2</v>
      </c>
      <c r="D21" s="4">
        <v>6.3200000000000006E-2</v>
      </c>
      <c r="E21" s="4">
        <v>0</v>
      </c>
      <c r="F21" s="4">
        <v>9.44</v>
      </c>
      <c r="G21" s="4">
        <v>22.48</v>
      </c>
      <c r="H21" s="4">
        <v>9.9000000000000008E-3</v>
      </c>
      <c r="I21" s="4">
        <v>3.75</v>
      </c>
      <c r="J21" s="4">
        <v>0</v>
      </c>
      <c r="K21" s="4">
        <v>0</v>
      </c>
      <c r="L21" s="4">
        <v>1.9800000000000002E-2</v>
      </c>
      <c r="M21" s="4">
        <v>99.480699999999999</v>
      </c>
      <c r="N21" s="7"/>
      <c r="O21" s="7">
        <v>2.8240430731451474</v>
      </c>
      <c r="P21" s="7">
        <v>1.7691228713355373E-3</v>
      </c>
      <c r="Q21" s="7">
        <v>3.5757122447466552E-3</v>
      </c>
      <c r="R21" s="7">
        <v>3.7188648960855621E-4</v>
      </c>
      <c r="S21" s="7">
        <v>0.81173974102928093</v>
      </c>
      <c r="T21" s="7">
        <v>1.1750676395917599</v>
      </c>
      <c r="U21" s="7">
        <v>0.17819259535100676</v>
      </c>
      <c r="V21" s="7">
        <v>6.6053148655060038E-4</v>
      </c>
      <c r="W21" s="7">
        <v>0</v>
      </c>
      <c r="X21" s="7">
        <v>4.9954203022094372</v>
      </c>
      <c r="Y21" s="5"/>
      <c r="Z21" s="12">
        <f t="shared" si="3"/>
        <v>17.935697209259295</v>
      </c>
      <c r="AA21" s="12">
        <f t="shared" si="4"/>
        <v>81.704395062796749</v>
      </c>
      <c r="AB21" s="12">
        <f t="shared" si="5"/>
        <v>0.35990772794395204</v>
      </c>
      <c r="AC21" s="1"/>
      <c r="AD21" s="1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Z21" s="11"/>
      <c r="CA21" s="11"/>
      <c r="CB21" s="11"/>
    </row>
    <row r="22" spans="1:80" x14ac:dyDescent="0.3">
      <c r="A22">
        <v>77</v>
      </c>
      <c r="B22" s="4">
        <v>62.98</v>
      </c>
      <c r="C22" s="4">
        <v>0.1089</v>
      </c>
      <c r="D22" s="4">
        <v>0.1525</v>
      </c>
      <c r="E22" s="4">
        <v>3.27E-2</v>
      </c>
      <c r="F22" s="4">
        <v>9.14</v>
      </c>
      <c r="G22" s="4">
        <v>22.65</v>
      </c>
      <c r="H22" s="4">
        <v>0</v>
      </c>
      <c r="I22" s="4">
        <v>4.1900000000000004</v>
      </c>
      <c r="J22" s="4">
        <v>9.7999999999999997E-3</v>
      </c>
      <c r="K22" s="4">
        <v>3.8999999999999998E-3</v>
      </c>
      <c r="L22" s="4">
        <v>1.5299999999999999E-2</v>
      </c>
      <c r="M22" s="4">
        <v>99.283199999999994</v>
      </c>
      <c r="N22" s="7"/>
      <c r="O22" s="7">
        <v>2.8058856248032269</v>
      </c>
      <c r="P22" s="7">
        <v>4.0569377047661725E-3</v>
      </c>
      <c r="Q22" s="7">
        <v>8.666548431299298E-3</v>
      </c>
      <c r="R22" s="7">
        <v>0</v>
      </c>
      <c r="S22" s="7">
        <v>0.7894449505940595</v>
      </c>
      <c r="T22" s="7">
        <v>1.1892293171525397</v>
      </c>
      <c r="U22" s="7">
        <v>0.19998768344618759</v>
      </c>
      <c r="V22" s="7">
        <v>5.1268499438068696E-4</v>
      </c>
      <c r="W22" s="7">
        <v>2.590340123411086E-4</v>
      </c>
      <c r="X22" s="7">
        <v>4.9980427811388015</v>
      </c>
      <c r="Y22" s="5"/>
      <c r="Z22" s="12">
        <f t="shared" si="3"/>
        <v>20.036854749341384</v>
      </c>
      <c r="AA22" s="12">
        <f t="shared" si="4"/>
        <v>79.094839917531417</v>
      </c>
      <c r="AB22" s="12">
        <f t="shared" si="5"/>
        <v>0.86830533312718772</v>
      </c>
      <c r="AC22" s="1"/>
      <c r="AD22" s="1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Z22" s="11"/>
      <c r="CA22" s="11"/>
      <c r="CB22" s="11"/>
    </row>
    <row r="23" spans="1:80" x14ac:dyDescent="0.3">
      <c r="A23">
        <v>78</v>
      </c>
      <c r="B23" s="4">
        <v>64.349999999999994</v>
      </c>
      <c r="C23" s="4">
        <v>0</v>
      </c>
      <c r="D23" s="4">
        <v>3.0599999999999999E-2</v>
      </c>
      <c r="E23" s="4">
        <v>2.7000000000000001E-3</v>
      </c>
      <c r="F23" s="4">
        <v>9.76</v>
      </c>
      <c r="G23" s="4">
        <v>21.84</v>
      </c>
      <c r="H23" s="4">
        <v>3.95E-2</v>
      </c>
      <c r="I23" s="4">
        <v>2.97</v>
      </c>
      <c r="J23" s="4">
        <v>0</v>
      </c>
      <c r="K23" s="4">
        <v>0</v>
      </c>
      <c r="L23" s="4">
        <v>8.2000000000000007E-3</v>
      </c>
      <c r="M23" s="4">
        <v>99.001099999999994</v>
      </c>
      <c r="N23" s="7"/>
      <c r="O23" s="7">
        <v>2.8597512601567323</v>
      </c>
      <c r="P23" s="7">
        <v>0</v>
      </c>
      <c r="Q23" s="7">
        <v>1.7346431767396729E-3</v>
      </c>
      <c r="R23" s="7">
        <v>1.4866733086440188E-3</v>
      </c>
      <c r="S23" s="7">
        <v>0.84088745660577924</v>
      </c>
      <c r="T23" s="7">
        <v>1.1438325094537516</v>
      </c>
      <c r="U23" s="7">
        <v>0.14140282210321778</v>
      </c>
      <c r="V23" s="7">
        <v>2.7408510139408321E-4</v>
      </c>
      <c r="W23" s="7">
        <v>0</v>
      </c>
      <c r="X23" s="7">
        <v>4.9893694499062589</v>
      </c>
      <c r="Y23" s="5"/>
      <c r="Z23" s="12">
        <f t="shared" si="3"/>
        <v>14.369841551598144</v>
      </c>
      <c r="AA23" s="12">
        <f t="shared" si="4"/>
        <v>85.453878037392002</v>
      </c>
      <c r="AB23" s="12">
        <f t="shared" si="5"/>
        <v>0.17628041100986433</v>
      </c>
      <c r="AC23" s="1"/>
      <c r="AD23" s="1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Z23" s="11"/>
      <c r="CA23" s="11"/>
      <c r="CB23" s="11"/>
    </row>
    <row r="24" spans="1:80" x14ac:dyDescent="0.3">
      <c r="A24">
        <v>82</v>
      </c>
      <c r="B24" s="4">
        <v>67.790000000000006</v>
      </c>
      <c r="C24" s="4">
        <v>4.5400000000000003E-2</v>
      </c>
      <c r="D24" s="4">
        <v>9.3299999999999994E-2</v>
      </c>
      <c r="E24" s="4">
        <v>0</v>
      </c>
      <c r="F24" s="4">
        <v>11.51</v>
      </c>
      <c r="G24" s="4">
        <v>19.510000000000002</v>
      </c>
      <c r="H24" s="4">
        <v>2.2200000000000001E-2</v>
      </c>
      <c r="I24" s="4">
        <v>0.2752</v>
      </c>
      <c r="J24" s="4">
        <v>2.1499999999999998E-2</v>
      </c>
      <c r="K24" s="4">
        <v>0</v>
      </c>
      <c r="L24" s="4">
        <v>3.5000000000000001E-3</v>
      </c>
      <c r="M24" s="4">
        <v>99.271199999999993</v>
      </c>
      <c r="N24" s="7"/>
      <c r="O24" s="7">
        <v>2.9856470592856774</v>
      </c>
      <c r="P24" s="7">
        <v>1.6719829247972314E-3</v>
      </c>
      <c r="Q24" s="7">
        <v>5.2415953938968274E-3</v>
      </c>
      <c r="R24" s="7">
        <v>8.2806522725549525E-4</v>
      </c>
      <c r="S24" s="7">
        <v>0.98278044140876697</v>
      </c>
      <c r="T24" s="7">
        <v>1.0126519322995058</v>
      </c>
      <c r="U24" s="7">
        <v>1.298503671987101E-2</v>
      </c>
      <c r="V24" s="7">
        <v>1.159398530652211E-4</v>
      </c>
      <c r="W24" s="7">
        <v>0</v>
      </c>
      <c r="X24" s="7">
        <v>5.0019220531128354</v>
      </c>
      <c r="Y24" s="5"/>
      <c r="Z24" s="12">
        <f t="shared" si="3"/>
        <v>1.2971972989338412</v>
      </c>
      <c r="AA24" s="12">
        <f t="shared" si="4"/>
        <v>98.179170497803938</v>
      </c>
      <c r="AB24" s="12">
        <f t="shared" si="5"/>
        <v>0.52363220326223081</v>
      </c>
      <c r="AC24" s="1"/>
      <c r="AD24" s="1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Z24" s="11"/>
      <c r="CA24" s="11"/>
      <c r="CB24" s="11"/>
    </row>
    <row r="25" spans="1:80" x14ac:dyDescent="0.3">
      <c r="A25">
        <v>83</v>
      </c>
      <c r="B25" s="4">
        <v>67.14</v>
      </c>
      <c r="C25" s="4">
        <v>2.3E-3</v>
      </c>
      <c r="D25" s="4">
        <v>0.1075</v>
      </c>
      <c r="E25" s="4">
        <v>0</v>
      </c>
      <c r="F25" s="4">
        <v>10.91</v>
      </c>
      <c r="G25" s="4">
        <v>20.02</v>
      </c>
      <c r="H25" s="4">
        <v>9.9000000000000008E-3</v>
      </c>
      <c r="I25" s="4">
        <v>1.0490999999999999</v>
      </c>
      <c r="J25" s="4">
        <v>1.17E-2</v>
      </c>
      <c r="K25" s="4">
        <v>0</v>
      </c>
      <c r="L25" s="4">
        <v>0</v>
      </c>
      <c r="M25" s="4">
        <v>99.250600000000006</v>
      </c>
      <c r="N25" s="7"/>
      <c r="O25" s="7">
        <v>2.9601747253172044</v>
      </c>
      <c r="P25" s="7">
        <v>8.4794365898411994E-5</v>
      </c>
      <c r="Q25" s="7">
        <v>6.0457960205261415E-3</v>
      </c>
      <c r="R25" s="7">
        <v>3.6966637071762375E-4</v>
      </c>
      <c r="S25" s="7">
        <v>0.93254351783503575</v>
      </c>
      <c r="T25" s="7">
        <v>1.0402319178860766</v>
      </c>
      <c r="U25" s="7">
        <v>4.9553554872078125E-2</v>
      </c>
      <c r="V25" s="7">
        <v>0</v>
      </c>
      <c r="W25" s="7">
        <v>0</v>
      </c>
      <c r="X25" s="7">
        <v>4.9890039726675379</v>
      </c>
      <c r="Y25" s="5"/>
      <c r="Z25" s="12">
        <f t="shared" si="3"/>
        <v>5.0148168286519788</v>
      </c>
      <c r="AA25" s="12">
        <f t="shared" si="4"/>
        <v>94.373348970863347</v>
      </c>
      <c r="AB25" s="12">
        <f t="shared" si="5"/>
        <v>0.6118342004846804</v>
      </c>
      <c r="AC25" s="1"/>
      <c r="AD25" s="1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Z25" s="11"/>
      <c r="CA25" s="11"/>
      <c r="CB25" s="11"/>
    </row>
    <row r="26" spans="1:80" x14ac:dyDescent="0.3">
      <c r="A26">
        <v>84</v>
      </c>
      <c r="B26" s="4">
        <v>67.150000000000006</v>
      </c>
      <c r="C26" s="4">
        <v>7.0300000000000001E-2</v>
      </c>
      <c r="D26" s="4">
        <v>6.4699999999999994E-2</v>
      </c>
      <c r="E26" s="4">
        <v>8.6E-3</v>
      </c>
      <c r="F26" s="4">
        <v>11.02</v>
      </c>
      <c r="G26" s="4">
        <v>19.649999999999999</v>
      </c>
      <c r="H26" s="4">
        <v>1.7299999999999999E-2</v>
      </c>
      <c r="I26" s="4">
        <v>0.72230000000000005</v>
      </c>
      <c r="J26" s="4">
        <v>0</v>
      </c>
      <c r="K26" s="4">
        <v>8.0000000000000004E-4</v>
      </c>
      <c r="L26" s="4">
        <v>1.2999999999999999E-2</v>
      </c>
      <c r="M26" s="4">
        <v>98.717100000000002</v>
      </c>
      <c r="N26" s="7"/>
      <c r="O26" s="7">
        <v>2.9740719190678031</v>
      </c>
      <c r="P26" s="7">
        <v>2.6035380309252345E-3</v>
      </c>
      <c r="Q26" s="7">
        <v>3.6552639813815773E-3</v>
      </c>
      <c r="R26" s="7">
        <v>6.4891870439070804E-4</v>
      </c>
      <c r="S26" s="7">
        <v>0.94622712089119687</v>
      </c>
      <c r="T26" s="7">
        <v>1.0256474320409226</v>
      </c>
      <c r="U26" s="7">
        <v>3.4272436727537374E-2</v>
      </c>
      <c r="V26" s="7">
        <v>4.3305261907543307E-4</v>
      </c>
      <c r="W26" s="7">
        <v>5.2822665717496615E-5</v>
      </c>
      <c r="X26" s="7">
        <v>4.9876125047289506</v>
      </c>
      <c r="Y26" s="5"/>
      <c r="Z26" s="12">
        <f t="shared" si="3"/>
        <v>3.4824232910645674</v>
      </c>
      <c r="AA26" s="12">
        <f t="shared" si="4"/>
        <v>96.146165229648204</v>
      </c>
      <c r="AB26" s="12">
        <f t="shared" si="5"/>
        <v>0.37141147928722873</v>
      </c>
      <c r="AC26" s="1"/>
      <c r="AD26" s="1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Z26" s="11"/>
      <c r="CA26" s="11"/>
      <c r="CB26" s="11"/>
    </row>
    <row r="27" spans="1:80" x14ac:dyDescent="0.3">
      <c r="A27">
        <v>85</v>
      </c>
      <c r="B27" s="4">
        <v>68.22</v>
      </c>
      <c r="C27" s="4">
        <v>6.1199999999999997E-2</v>
      </c>
      <c r="D27" s="4">
        <v>8.6699999999999999E-2</v>
      </c>
      <c r="E27" s="4">
        <v>0</v>
      </c>
      <c r="F27" s="4">
        <v>11.26</v>
      </c>
      <c r="G27" s="4">
        <v>19.52</v>
      </c>
      <c r="H27" s="4">
        <v>1.9699999999999999E-2</v>
      </c>
      <c r="I27" s="4">
        <v>0.32190000000000002</v>
      </c>
      <c r="J27" s="4">
        <v>0</v>
      </c>
      <c r="K27" s="4">
        <v>0</v>
      </c>
      <c r="L27" s="4">
        <v>0</v>
      </c>
      <c r="M27" s="4">
        <v>99.489599999999996</v>
      </c>
      <c r="N27" s="7"/>
      <c r="O27" s="7">
        <v>2.9932645007386416</v>
      </c>
      <c r="P27" s="7">
        <v>2.24537019587819E-3</v>
      </c>
      <c r="Q27" s="7">
        <v>4.8524547518673305E-3</v>
      </c>
      <c r="R27" s="7">
        <v>7.3204595637867706E-4</v>
      </c>
      <c r="S27" s="7">
        <v>0.95781165700802073</v>
      </c>
      <c r="T27" s="7">
        <v>1.0093534835401017</v>
      </c>
      <c r="U27" s="7">
        <v>1.5131301180363739E-2</v>
      </c>
      <c r="V27" s="7">
        <v>0</v>
      </c>
      <c r="W27" s="7">
        <v>0</v>
      </c>
      <c r="X27" s="7">
        <v>4.9833908133712521</v>
      </c>
      <c r="Y27" s="5"/>
      <c r="Z27" s="12">
        <f t="shared" si="3"/>
        <v>1.5474915284030215</v>
      </c>
      <c r="AA27" s="12">
        <f t="shared" si="4"/>
        <v>97.956243640769429</v>
      </c>
      <c r="AB27" s="12">
        <f t="shared" si="5"/>
        <v>0.4962648308275342</v>
      </c>
      <c r="AC27" s="1"/>
      <c r="AD27" s="1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Z27" s="11"/>
      <c r="CA27" s="11"/>
      <c r="CB27" s="11"/>
    </row>
    <row r="28" spans="1:80" x14ac:dyDescent="0.3">
      <c r="A28">
        <v>86</v>
      </c>
      <c r="B28" s="4">
        <v>64.290000000000006</v>
      </c>
      <c r="C28" s="4">
        <v>4.4999999999999997E-3</v>
      </c>
      <c r="D28" s="4">
        <v>0.1135</v>
      </c>
      <c r="E28" s="4">
        <v>6.7000000000000002E-3</v>
      </c>
      <c r="F28" s="4">
        <v>9.67</v>
      </c>
      <c r="G28" s="4">
        <v>22.28</v>
      </c>
      <c r="H28" s="4">
        <v>5.0000000000000001E-3</v>
      </c>
      <c r="I28" s="4">
        <v>3.41</v>
      </c>
      <c r="J28" s="4">
        <v>0</v>
      </c>
      <c r="K28" s="4">
        <v>0</v>
      </c>
      <c r="L28" s="4">
        <v>4.7000000000000002E-3</v>
      </c>
      <c r="M28" s="4">
        <v>99.784499999999994</v>
      </c>
      <c r="N28" s="7"/>
      <c r="O28" s="7">
        <v>2.8402953120135179</v>
      </c>
      <c r="P28" s="7">
        <v>1.6624007897321876E-4</v>
      </c>
      <c r="Q28" s="7">
        <v>6.3962429253343932E-3</v>
      </c>
      <c r="R28" s="7">
        <v>1.8708062641709374E-4</v>
      </c>
      <c r="S28" s="7">
        <v>0.82823750564528464</v>
      </c>
      <c r="T28" s="7">
        <v>1.1600196623588779</v>
      </c>
      <c r="U28" s="7">
        <v>0.16139733867930683</v>
      </c>
      <c r="V28" s="7">
        <v>1.561743823203169E-4</v>
      </c>
      <c r="W28" s="7">
        <v>0</v>
      </c>
      <c r="X28" s="7">
        <v>4.9968555567100328</v>
      </c>
      <c r="Y28" s="5"/>
      <c r="Z28" s="12">
        <f t="shared" si="3"/>
        <v>16.204046313948908</v>
      </c>
      <c r="AA28" s="12">
        <f t="shared" si="4"/>
        <v>83.153780664825959</v>
      </c>
      <c r="AB28" s="12">
        <f t="shared" si="5"/>
        <v>0.64217302122513342</v>
      </c>
      <c r="AC28" s="1"/>
      <c r="AD28" s="1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Z28" s="11"/>
      <c r="CA28" s="11"/>
      <c r="CB28" s="11"/>
    </row>
    <row r="29" spans="1:80" x14ac:dyDescent="0.3">
      <c r="A29">
        <v>131</v>
      </c>
      <c r="B29" s="4">
        <v>63.84</v>
      </c>
      <c r="C29" s="4">
        <v>9.7500000000000003E-2</v>
      </c>
      <c r="D29" s="4">
        <v>0.1651</v>
      </c>
      <c r="E29" s="4">
        <v>7.6E-3</v>
      </c>
      <c r="F29" s="4">
        <v>9.9700000000000006</v>
      </c>
      <c r="G29" s="4">
        <v>22.4</v>
      </c>
      <c r="H29" s="4">
        <v>2.52E-2</v>
      </c>
      <c r="I29" s="4">
        <v>3.82</v>
      </c>
      <c r="J29" s="4">
        <v>0</v>
      </c>
      <c r="K29" s="4">
        <v>0</v>
      </c>
      <c r="L29" s="4">
        <v>1.6999999999999999E-3</v>
      </c>
      <c r="M29" s="4">
        <v>100.327</v>
      </c>
      <c r="N29" s="7"/>
      <c r="O29" s="7">
        <v>2.8178399818724045</v>
      </c>
      <c r="P29" s="7">
        <v>3.5985804468138365E-3</v>
      </c>
      <c r="Q29" s="7">
        <v>9.2956451940987717E-3</v>
      </c>
      <c r="R29" s="7">
        <v>9.4202565239097933E-4</v>
      </c>
      <c r="S29" s="7">
        <v>0.85315306372862509</v>
      </c>
      <c r="T29" s="7">
        <v>1.1652029079920851</v>
      </c>
      <c r="U29" s="7">
        <v>0.18063783962391691</v>
      </c>
      <c r="V29" s="7">
        <v>5.64370412896365E-5</v>
      </c>
      <c r="W29" s="7">
        <v>0</v>
      </c>
      <c r="X29" s="7">
        <v>5.0307264815516248</v>
      </c>
      <c r="Y29" s="7"/>
      <c r="Z29" s="12">
        <f t="shared" si="3"/>
        <v>17.317627178262846</v>
      </c>
      <c r="AA29" s="12">
        <f t="shared" si="4"/>
        <v>81.791205621177383</v>
      </c>
      <c r="AB29" s="12">
        <f t="shared" si="5"/>
        <v>0.89116720055978405</v>
      </c>
      <c r="AC29" s="1"/>
      <c r="AD29" s="1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Z29" s="11"/>
      <c r="CA29" s="11"/>
      <c r="CB29" s="11"/>
    </row>
    <row r="30" spans="1:80" x14ac:dyDescent="0.3">
      <c r="A30">
        <v>132</v>
      </c>
      <c r="B30" s="4">
        <v>63.59</v>
      </c>
      <c r="C30" s="4">
        <v>0.1115</v>
      </c>
      <c r="D30" s="4">
        <v>0.2601</v>
      </c>
      <c r="E30" s="4">
        <v>3.3399999999999999E-2</v>
      </c>
      <c r="F30" s="4">
        <v>9.6300000000000008</v>
      </c>
      <c r="G30" s="4">
        <v>22.34</v>
      </c>
      <c r="H30" s="4">
        <v>0</v>
      </c>
      <c r="I30" s="4">
        <v>3.87</v>
      </c>
      <c r="J30" s="4">
        <v>0</v>
      </c>
      <c r="K30" s="4">
        <v>0</v>
      </c>
      <c r="L30" s="4">
        <v>5.1999999999999998E-3</v>
      </c>
      <c r="M30" s="4">
        <v>99.840299999999999</v>
      </c>
      <c r="N30" s="7"/>
      <c r="O30" s="7">
        <v>2.8196531552289503</v>
      </c>
      <c r="P30" s="7">
        <v>4.1341371769864684E-3</v>
      </c>
      <c r="Q30" s="7">
        <v>1.4711475513200773E-2</v>
      </c>
      <c r="R30" s="7">
        <v>0</v>
      </c>
      <c r="S30" s="7">
        <v>0.82783064459768751</v>
      </c>
      <c r="T30" s="7">
        <v>1.167401174250891</v>
      </c>
      <c r="U30" s="7">
        <v>0.18383988862231865</v>
      </c>
      <c r="V30" s="7">
        <v>1.7342115550744098E-4</v>
      </c>
      <c r="W30" s="7">
        <v>0</v>
      </c>
      <c r="X30" s="7">
        <v>5.0177438965455421</v>
      </c>
      <c r="Y30" s="7"/>
      <c r="Z30" s="12">
        <f t="shared" si="3"/>
        <v>17.911448861931987</v>
      </c>
      <c r="AA30" s="12">
        <f t="shared" si="4"/>
        <v>80.655217799406103</v>
      </c>
      <c r="AB30" s="12">
        <f t="shared" si="5"/>
        <v>1.4333333386619023</v>
      </c>
      <c r="AC30" s="1"/>
      <c r="AD30" s="1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Z30" s="11"/>
      <c r="CA30" s="11"/>
      <c r="CB30" s="11"/>
    </row>
    <row r="31" spans="1:80" x14ac:dyDescent="0.3">
      <c r="A31">
        <v>133</v>
      </c>
      <c r="B31" s="4">
        <v>63.59</v>
      </c>
      <c r="C31" s="4">
        <v>3.95E-2</v>
      </c>
      <c r="D31" s="4">
        <v>0.22989999999999999</v>
      </c>
      <c r="E31" s="4">
        <v>0</v>
      </c>
      <c r="F31" s="4">
        <v>9.42</v>
      </c>
      <c r="G31" s="4">
        <v>22.41</v>
      </c>
      <c r="H31" s="4">
        <v>0</v>
      </c>
      <c r="I31" s="4">
        <v>3.77</v>
      </c>
      <c r="J31" s="4">
        <v>1.0200000000000001E-2</v>
      </c>
      <c r="K31" s="4">
        <v>0</v>
      </c>
      <c r="L31" s="4">
        <v>8.0000000000000004E-4</v>
      </c>
      <c r="M31" s="4">
        <v>99.470500000000001</v>
      </c>
      <c r="N31" s="7"/>
      <c r="O31" s="7">
        <v>2.8239267495710827</v>
      </c>
      <c r="P31" s="7">
        <v>1.4667795604325663E-3</v>
      </c>
      <c r="Q31" s="7">
        <v>1.3023046475200443E-2</v>
      </c>
      <c r="R31" s="7">
        <v>0</v>
      </c>
      <c r="S31" s="7">
        <v>0.81100559964128283</v>
      </c>
      <c r="T31" s="7">
        <v>1.1728340112810485</v>
      </c>
      <c r="U31" s="7">
        <v>0.17936094008667147</v>
      </c>
      <c r="V31" s="7">
        <v>2.672061545915833E-5</v>
      </c>
      <c r="W31" s="7">
        <v>0</v>
      </c>
      <c r="X31" s="7">
        <v>5.0016438472311782</v>
      </c>
      <c r="Y31" s="7"/>
      <c r="Z31" s="12">
        <f t="shared" si="3"/>
        <v>17.87550344880264</v>
      </c>
      <c r="AA31" s="12">
        <f t="shared" si="4"/>
        <v>80.826591265526631</v>
      </c>
      <c r="AB31" s="12">
        <f t="shared" si="5"/>
        <v>1.2979052856707332</v>
      </c>
      <c r="AC31" s="1"/>
      <c r="AD31" s="1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Z31" s="11"/>
      <c r="CA31" s="11"/>
      <c r="CB31" s="11"/>
    </row>
    <row r="32" spans="1:80" x14ac:dyDescent="0.3">
      <c r="A32">
        <v>134</v>
      </c>
      <c r="B32" s="4">
        <v>67.63</v>
      </c>
      <c r="C32" s="4">
        <v>9.2999999999999992E-3</v>
      </c>
      <c r="D32" s="4">
        <v>4.6100000000000002E-2</v>
      </c>
      <c r="E32" s="4">
        <v>2.2599999999999999E-2</v>
      </c>
      <c r="F32" s="4">
        <v>11.77</v>
      </c>
      <c r="G32" s="4">
        <v>20.25</v>
      </c>
      <c r="H32" s="4">
        <v>0</v>
      </c>
      <c r="I32" s="4">
        <v>0.98970000000000002</v>
      </c>
      <c r="J32" s="4">
        <v>0</v>
      </c>
      <c r="K32" s="4">
        <v>2.7000000000000001E-3</v>
      </c>
      <c r="L32" s="4">
        <v>0</v>
      </c>
      <c r="M32" s="4">
        <v>100.72029999999999</v>
      </c>
      <c r="N32" s="7"/>
      <c r="O32" s="7">
        <v>2.9473600337577897</v>
      </c>
      <c r="P32" s="7">
        <v>3.3890650346788743E-4</v>
      </c>
      <c r="Q32" s="7">
        <v>2.5627352643406418E-3</v>
      </c>
      <c r="R32" s="7">
        <v>0</v>
      </c>
      <c r="S32" s="7">
        <v>0.99444006518562689</v>
      </c>
      <c r="T32" s="7">
        <v>1.0400373191930552</v>
      </c>
      <c r="U32" s="7">
        <v>4.6208225618056736E-2</v>
      </c>
      <c r="V32" s="7">
        <v>0</v>
      </c>
      <c r="W32" s="7">
        <v>1.7542134832907182E-4</v>
      </c>
      <c r="X32" s="7">
        <v>5.0311227068706659</v>
      </c>
      <c r="Y32" s="7"/>
      <c r="Z32" s="12">
        <f t="shared" si="3"/>
        <v>4.4294226636216223</v>
      </c>
      <c r="AA32" s="12">
        <f t="shared" si="4"/>
        <v>95.324918960431191</v>
      </c>
      <c r="AB32" s="12">
        <f t="shared" si="5"/>
        <v>0.24565837594718201</v>
      </c>
      <c r="AC32" s="1"/>
      <c r="AD32" s="1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Z32" s="11"/>
      <c r="CA32" s="11"/>
      <c r="CB32" s="11"/>
    </row>
    <row r="33" spans="1:80" x14ac:dyDescent="0.3">
      <c r="A33">
        <v>135</v>
      </c>
      <c r="B33" s="4">
        <v>67.34</v>
      </c>
      <c r="C33" s="4">
        <v>2.3300000000000001E-2</v>
      </c>
      <c r="D33" s="4">
        <v>9.3299999999999994E-2</v>
      </c>
      <c r="E33" s="4">
        <v>0</v>
      </c>
      <c r="F33" s="4">
        <v>11.25</v>
      </c>
      <c r="G33" s="4">
        <v>20.14</v>
      </c>
      <c r="H33" s="4">
        <v>0</v>
      </c>
      <c r="I33" s="4">
        <v>1.0801000000000001</v>
      </c>
      <c r="J33" s="4">
        <v>0</v>
      </c>
      <c r="K33" s="4">
        <v>2.2000000000000001E-3</v>
      </c>
      <c r="L33" s="4">
        <v>0</v>
      </c>
      <c r="M33" s="4">
        <v>99.928899999999999</v>
      </c>
      <c r="N33" s="7"/>
      <c r="O33" s="7">
        <v>2.9530705704923514</v>
      </c>
      <c r="P33" s="7">
        <v>8.5439714025951766E-4</v>
      </c>
      <c r="Q33" s="7">
        <v>5.2190489975938361E-3</v>
      </c>
      <c r="R33" s="7">
        <v>0</v>
      </c>
      <c r="S33" s="7">
        <v>0.95644848530125515</v>
      </c>
      <c r="T33" s="7">
        <v>1.0408550953978397</v>
      </c>
      <c r="U33" s="7">
        <v>5.0744222029007323E-2</v>
      </c>
      <c r="V33" s="7">
        <v>0</v>
      </c>
      <c r="W33" s="7">
        <v>1.4382959984751912E-4</v>
      </c>
      <c r="X33" s="7">
        <v>5.0073356489581551</v>
      </c>
      <c r="Y33" s="7"/>
      <c r="Z33" s="12">
        <f t="shared" si="3"/>
        <v>5.0122118507456834</v>
      </c>
      <c r="AA33" s="12">
        <f t="shared" si="4"/>
        <v>94.472281591277948</v>
      </c>
      <c r="AB33" s="12">
        <f t="shared" si="5"/>
        <v>0.51550655797636902</v>
      </c>
      <c r="AC33" s="1"/>
      <c r="AD33" s="1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Z33" s="11"/>
      <c r="CA33" s="11"/>
      <c r="CB33" s="11"/>
    </row>
    <row r="34" spans="1:80" x14ac:dyDescent="0.3">
      <c r="A34">
        <v>136</v>
      </c>
      <c r="B34" s="4">
        <v>66.91</v>
      </c>
      <c r="C34" s="4">
        <v>1.6299999999999999E-2</v>
      </c>
      <c r="D34" s="4">
        <v>6.6299999999999998E-2</v>
      </c>
      <c r="E34" s="4">
        <v>3.5000000000000001E-3</v>
      </c>
      <c r="F34" s="4">
        <v>11.27</v>
      </c>
      <c r="G34" s="4">
        <v>20.170000000000002</v>
      </c>
      <c r="H34" s="4">
        <v>0</v>
      </c>
      <c r="I34" s="4">
        <v>1.1971000000000001</v>
      </c>
      <c r="J34" s="4">
        <v>3.7000000000000002E-3</v>
      </c>
      <c r="K34" s="4">
        <v>0</v>
      </c>
      <c r="L34" s="4">
        <v>8.8000000000000005E-3</v>
      </c>
      <c r="M34" s="4">
        <v>99.645700000000005</v>
      </c>
      <c r="N34" s="7"/>
      <c r="O34" s="7">
        <v>2.9451166438795826</v>
      </c>
      <c r="P34" s="7">
        <v>5.9993227430065051E-4</v>
      </c>
      <c r="Q34" s="7">
        <v>3.7224940775190045E-3</v>
      </c>
      <c r="R34" s="7">
        <v>0</v>
      </c>
      <c r="S34" s="7">
        <v>0.96170911881096532</v>
      </c>
      <c r="T34" s="7">
        <v>1.0462788859031453</v>
      </c>
      <c r="U34" s="7">
        <v>5.6449983592531519E-2</v>
      </c>
      <c r="V34" s="7">
        <v>2.9133053752009562E-4</v>
      </c>
      <c r="W34" s="7">
        <v>0</v>
      </c>
      <c r="X34" s="7">
        <v>5.0141683890755644</v>
      </c>
      <c r="Y34" s="7"/>
      <c r="Z34" s="12">
        <f t="shared" si="3"/>
        <v>5.5241217560747238</v>
      </c>
      <c r="AA34" s="12">
        <f t="shared" si="4"/>
        <v>94.111599829445751</v>
      </c>
      <c r="AB34" s="12">
        <f t="shared" si="5"/>
        <v>0.36427841447951542</v>
      </c>
      <c r="AC34" s="1"/>
      <c r="AD34" s="1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Z34" s="11"/>
      <c r="CA34" s="11"/>
      <c r="CB34" s="11"/>
    </row>
    <row r="35" spans="1:80" x14ac:dyDescent="0.3">
      <c r="A35">
        <v>137</v>
      </c>
      <c r="B35" s="4">
        <v>63.61</v>
      </c>
      <c r="C35" s="4">
        <v>4.8899999999999999E-2</v>
      </c>
      <c r="D35" s="4">
        <v>0.24030000000000001</v>
      </c>
      <c r="E35" s="4">
        <v>8.0000000000000004E-4</v>
      </c>
      <c r="F35" s="4">
        <v>9.8000000000000007</v>
      </c>
      <c r="G35" s="4">
        <v>22.83</v>
      </c>
      <c r="H35" s="4">
        <v>1.01E-2</v>
      </c>
      <c r="I35" s="4">
        <v>3.86</v>
      </c>
      <c r="J35" s="4">
        <v>0</v>
      </c>
      <c r="K35" s="4">
        <v>5.3E-3</v>
      </c>
      <c r="L35" s="4">
        <v>2.8799999999999999E-2</v>
      </c>
      <c r="M35" s="4">
        <v>100.4342</v>
      </c>
      <c r="N35" s="7"/>
      <c r="O35" s="7">
        <v>2.8042624532177181</v>
      </c>
      <c r="P35" s="7">
        <v>1.8026245118337074E-3</v>
      </c>
      <c r="Q35" s="7">
        <v>1.3513132938842659E-2</v>
      </c>
      <c r="R35" s="7">
        <v>3.7709725862693493E-4</v>
      </c>
      <c r="S35" s="7">
        <v>0.83758267395278807</v>
      </c>
      <c r="T35" s="7">
        <v>1.1861217398422415</v>
      </c>
      <c r="U35" s="7">
        <v>0.18230663933807392</v>
      </c>
      <c r="V35" s="7">
        <v>9.5494336849017238E-4</v>
      </c>
      <c r="W35" s="7">
        <v>3.483325098716858E-4</v>
      </c>
      <c r="X35" s="7">
        <v>5.0272696369384864</v>
      </c>
      <c r="Y35" s="7"/>
      <c r="Z35" s="12">
        <f t="shared" si="3"/>
        <v>17.641398082925651</v>
      </c>
      <c r="AA35" s="12">
        <f t="shared" si="4"/>
        <v>81.05096683374893</v>
      </c>
      <c r="AB35" s="12">
        <f t="shared" si="5"/>
        <v>1.3076350833254133</v>
      </c>
      <c r="AC35" s="1"/>
      <c r="AD35" s="1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Z35" s="11"/>
      <c r="CA35" s="11"/>
      <c r="CB35" s="11"/>
    </row>
    <row r="36" spans="1:80" x14ac:dyDescent="0.3">
      <c r="A36">
        <v>138</v>
      </c>
      <c r="B36" s="4">
        <v>63.72</v>
      </c>
      <c r="C36" s="4">
        <v>5.8000000000000003E-2</v>
      </c>
      <c r="D36" s="4">
        <v>0.1573</v>
      </c>
      <c r="E36" s="4">
        <v>1.4E-3</v>
      </c>
      <c r="F36" s="4">
        <v>9.64</v>
      </c>
      <c r="G36" s="4">
        <v>22.55</v>
      </c>
      <c r="H36" s="4">
        <v>5.1000000000000004E-3</v>
      </c>
      <c r="I36" s="4">
        <v>3.95</v>
      </c>
      <c r="J36" s="4">
        <v>1.2800000000000001E-2</v>
      </c>
      <c r="K36" s="4">
        <v>0</v>
      </c>
      <c r="L36" s="4">
        <v>0</v>
      </c>
      <c r="M36" s="4">
        <v>100.0945</v>
      </c>
      <c r="N36" s="7"/>
      <c r="O36" s="7">
        <v>2.8158530013056255</v>
      </c>
      <c r="P36" s="7">
        <v>2.1432131097362801E-3</v>
      </c>
      <c r="Q36" s="7">
        <v>8.8669028780675677E-3</v>
      </c>
      <c r="R36" s="7">
        <v>1.9087239723375115E-4</v>
      </c>
      <c r="S36" s="7">
        <v>0.82588502912456674</v>
      </c>
      <c r="T36" s="7">
        <v>1.174385961575243</v>
      </c>
      <c r="U36" s="7">
        <v>0.18700500351759777</v>
      </c>
      <c r="V36" s="7">
        <v>0</v>
      </c>
      <c r="W36" s="7">
        <v>0</v>
      </c>
      <c r="X36" s="7">
        <v>5.0143299839080715</v>
      </c>
      <c r="Y36" s="7"/>
      <c r="Z36" s="12">
        <f t="shared" si="3"/>
        <v>18.302298425053838</v>
      </c>
      <c r="AA36" s="12">
        <f t="shared" si="4"/>
        <v>80.829892160610953</v>
      </c>
      <c r="AB36" s="12">
        <f t="shared" si="5"/>
        <v>0.86780941433521519</v>
      </c>
      <c r="AC36" s="1"/>
      <c r="AD36" s="1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Z36" s="11"/>
      <c r="CA36" s="11"/>
      <c r="CB36" s="11"/>
    </row>
    <row r="37" spans="1:80" x14ac:dyDescent="0.3">
      <c r="A37">
        <v>197</v>
      </c>
      <c r="B37" s="4">
        <v>64.78</v>
      </c>
      <c r="C37" s="4">
        <v>9.5200000000000007E-2</v>
      </c>
      <c r="D37" s="4">
        <v>0.15970000000000001</v>
      </c>
      <c r="E37" s="4">
        <v>0</v>
      </c>
      <c r="F37" s="4">
        <v>9.8699999999999992</v>
      </c>
      <c r="G37" s="4">
        <v>21.96</v>
      </c>
      <c r="H37" s="4">
        <v>0</v>
      </c>
      <c r="I37" s="4">
        <v>3.1</v>
      </c>
      <c r="J37" s="4">
        <v>0</v>
      </c>
      <c r="K37" s="4">
        <v>7.4000000000000003E-3</v>
      </c>
      <c r="L37" s="4">
        <v>0</v>
      </c>
      <c r="M37" s="4">
        <v>99.972399999999993</v>
      </c>
      <c r="N37" s="7"/>
      <c r="O37" s="7">
        <v>2.8559324432431326</v>
      </c>
      <c r="P37" s="7">
        <v>3.5095148651068486E-3</v>
      </c>
      <c r="Q37" s="7">
        <v>8.980921893421593E-3</v>
      </c>
      <c r="R37" s="7">
        <v>0</v>
      </c>
      <c r="S37" s="7">
        <v>0.84359206649127116</v>
      </c>
      <c r="T37" s="7">
        <v>1.1409573620797244</v>
      </c>
      <c r="U37" s="7">
        <v>0.14641669491504741</v>
      </c>
      <c r="V37" s="7">
        <v>0</v>
      </c>
      <c r="W37" s="7">
        <v>4.863664216456044E-4</v>
      </c>
      <c r="X37" s="7">
        <v>4.9998753699093497</v>
      </c>
      <c r="Y37" s="7"/>
      <c r="Z37" s="12">
        <f t="shared" si="3"/>
        <v>14.656477175161783</v>
      </c>
      <c r="AA37" s="12">
        <f t="shared" si="4"/>
        <v>84.444522360313215</v>
      </c>
      <c r="AB37" s="12">
        <f t="shared" si="5"/>
        <v>0.89900046452501026</v>
      </c>
      <c r="AC37" s="1"/>
      <c r="AD37" s="1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Z37" s="11"/>
      <c r="CA37" s="11"/>
      <c r="CB37" s="11"/>
    </row>
    <row r="38" spans="1:80" x14ac:dyDescent="0.3">
      <c r="A38">
        <v>191</v>
      </c>
      <c r="B38" s="4">
        <v>62.7</v>
      </c>
      <c r="C38" s="4">
        <v>3.0200000000000001E-2</v>
      </c>
      <c r="D38" s="4">
        <v>0.2117</v>
      </c>
      <c r="E38" s="4">
        <v>0</v>
      </c>
      <c r="F38" s="4">
        <v>9.06</v>
      </c>
      <c r="G38" s="4">
        <v>23.24</v>
      </c>
      <c r="H38" s="4">
        <v>0</v>
      </c>
      <c r="I38" s="4">
        <v>4.53</v>
      </c>
      <c r="J38" s="4">
        <v>0</v>
      </c>
      <c r="K38" s="4">
        <v>0</v>
      </c>
      <c r="L38" s="4">
        <v>0</v>
      </c>
      <c r="M38" s="4">
        <v>99.771900000000002</v>
      </c>
      <c r="N38" s="7"/>
      <c r="O38" s="7">
        <v>2.7823662670228533</v>
      </c>
      <c r="P38" s="7">
        <v>1.1206160878639237E-3</v>
      </c>
      <c r="Q38" s="7">
        <v>1.1983305559389595E-2</v>
      </c>
      <c r="R38" s="7">
        <v>0</v>
      </c>
      <c r="S38" s="7">
        <v>0.77944110273981537</v>
      </c>
      <c r="T38" s="7">
        <v>1.2153824898341203</v>
      </c>
      <c r="U38" s="7">
        <v>0.21536091096564619</v>
      </c>
      <c r="V38" s="7">
        <v>0</v>
      </c>
      <c r="W38" s="7">
        <v>0</v>
      </c>
      <c r="X38" s="7">
        <v>5.0056546922096885</v>
      </c>
      <c r="Y38" s="7"/>
      <c r="Z38" s="12">
        <f t="shared" si="3"/>
        <v>21.390946693869299</v>
      </c>
      <c r="AA38" s="12">
        <f t="shared" si="4"/>
        <v>77.418799005627008</v>
      </c>
      <c r="AB38" s="12">
        <f t="shared" si="5"/>
        <v>1.1902543005036799</v>
      </c>
      <c r="AC38" s="1"/>
      <c r="AD38" s="1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Z38" s="11"/>
      <c r="CA38" s="11"/>
      <c r="CB38" s="11"/>
    </row>
    <row r="39" spans="1:80" x14ac:dyDescent="0.3">
      <c r="A39">
        <v>192</v>
      </c>
      <c r="B39" s="4">
        <v>63.68</v>
      </c>
      <c r="C39" s="4">
        <v>0.13250000000000001</v>
      </c>
      <c r="D39" s="4">
        <v>0.11609999999999999</v>
      </c>
      <c r="E39" s="4">
        <v>3.5000000000000001E-3</v>
      </c>
      <c r="F39" s="4">
        <v>9.56</v>
      </c>
      <c r="G39" s="4">
        <v>22.6</v>
      </c>
      <c r="H39" s="4">
        <v>0</v>
      </c>
      <c r="I39" s="4">
        <v>3.85</v>
      </c>
      <c r="J39" s="4">
        <v>0</v>
      </c>
      <c r="K39" s="4">
        <v>0</v>
      </c>
      <c r="L39" s="4">
        <v>0</v>
      </c>
      <c r="M39" s="4">
        <v>99.9422</v>
      </c>
      <c r="N39" s="7"/>
      <c r="O39" s="7">
        <v>2.8163348075796595</v>
      </c>
      <c r="P39" s="7">
        <v>4.90004713660916E-3</v>
      </c>
      <c r="Q39" s="7">
        <v>6.5497159321330342E-3</v>
      </c>
      <c r="R39" s="7">
        <v>0</v>
      </c>
      <c r="S39" s="7">
        <v>0.81968590658628027</v>
      </c>
      <c r="T39" s="7">
        <v>1.1779307521110491</v>
      </c>
      <c r="U39" s="7">
        <v>0.18241639827829076</v>
      </c>
      <c r="V39" s="7">
        <v>0</v>
      </c>
      <c r="W39" s="7">
        <v>0</v>
      </c>
      <c r="X39" s="7">
        <v>5.0078176276240214</v>
      </c>
      <c r="Y39" s="7"/>
      <c r="Z39" s="12">
        <f t="shared" si="3"/>
        <v>18.085166590377273</v>
      </c>
      <c r="AA39" s="12">
        <f t="shared" si="4"/>
        <v>81.2654800353084</v>
      </c>
      <c r="AB39" s="12">
        <f t="shared" si="5"/>
        <v>0.64935337431432594</v>
      </c>
      <c r="AC39" s="1"/>
      <c r="AD39" s="1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Z39" s="11"/>
      <c r="CA39" s="11"/>
      <c r="CB39" s="11"/>
    </row>
    <row r="40" spans="1:80" x14ac:dyDescent="0.3">
      <c r="A40">
        <v>193</v>
      </c>
      <c r="B40" s="4">
        <v>61.71</v>
      </c>
      <c r="C40" s="4">
        <v>6.7400000000000002E-2</v>
      </c>
      <c r="D40" s="4">
        <v>0.19789999999999999</v>
      </c>
      <c r="E40" s="4">
        <v>0</v>
      </c>
      <c r="F40" s="4">
        <v>8.4600000000000009</v>
      </c>
      <c r="G40" s="4">
        <v>24.09</v>
      </c>
      <c r="H40" s="4">
        <v>0</v>
      </c>
      <c r="I40" s="4">
        <v>5.48</v>
      </c>
      <c r="J40" s="4">
        <v>0</v>
      </c>
      <c r="K40" s="4">
        <v>8.2000000000000007E-3</v>
      </c>
      <c r="L40" s="4">
        <v>0</v>
      </c>
      <c r="M40" s="4">
        <v>100.01349999999999</v>
      </c>
      <c r="N40" s="7"/>
      <c r="O40" s="7">
        <v>2.7385363713183324</v>
      </c>
      <c r="P40" s="7">
        <v>2.5010709675039582E-3</v>
      </c>
      <c r="Q40" s="7">
        <v>1.1202572879881821E-2</v>
      </c>
      <c r="R40" s="7">
        <v>0</v>
      </c>
      <c r="S40" s="7">
        <v>0.72784965029795601</v>
      </c>
      <c r="T40" s="7">
        <v>1.2598819667965413</v>
      </c>
      <c r="U40" s="7">
        <v>0.26053462217049861</v>
      </c>
      <c r="V40" s="7">
        <v>0</v>
      </c>
      <c r="W40" s="7">
        <v>5.4250244160057245E-4</v>
      </c>
      <c r="X40" s="7">
        <v>5.001048756872315</v>
      </c>
      <c r="Y40" s="7"/>
      <c r="Z40" s="12">
        <f t="shared" si="3"/>
        <v>26.064230775236684</v>
      </c>
      <c r="AA40" s="12">
        <f t="shared" si="4"/>
        <v>72.815048905962215</v>
      </c>
      <c r="AB40" s="12">
        <f t="shared" si="5"/>
        <v>1.1207203188011086</v>
      </c>
      <c r="AC40" s="1"/>
      <c r="AD40" s="1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Z40" s="11"/>
      <c r="CA40" s="11"/>
      <c r="CB40" s="11"/>
    </row>
    <row r="41" spans="1:80" x14ac:dyDescent="0.3">
      <c r="A41">
        <v>196</v>
      </c>
      <c r="B41" s="4">
        <v>63.48</v>
      </c>
      <c r="C41" s="4">
        <v>5.8000000000000003E-2</v>
      </c>
      <c r="D41" s="4">
        <v>0.1361</v>
      </c>
      <c r="E41" s="4">
        <v>3.5000000000000001E-3</v>
      </c>
      <c r="F41" s="4">
        <v>9.26</v>
      </c>
      <c r="G41" s="4">
        <v>22.79</v>
      </c>
      <c r="H41" s="4">
        <v>3.7900000000000003E-2</v>
      </c>
      <c r="I41" s="4">
        <v>4.01</v>
      </c>
      <c r="J41" s="4">
        <v>1.2800000000000001E-2</v>
      </c>
      <c r="K41" s="4">
        <v>0</v>
      </c>
      <c r="L41" s="4">
        <v>1.5599999999999999E-2</v>
      </c>
      <c r="M41" s="4">
        <v>99.804000000000002</v>
      </c>
      <c r="N41" s="7"/>
      <c r="O41" s="7">
        <v>2.8102470594355582</v>
      </c>
      <c r="P41" s="7">
        <v>2.1470330466861988E-3</v>
      </c>
      <c r="Q41" s="7">
        <v>7.6855459958413107E-3</v>
      </c>
      <c r="R41" s="7">
        <v>1.4209720441088845E-3</v>
      </c>
      <c r="S41" s="7">
        <v>0.79474337883453794</v>
      </c>
      <c r="T41" s="7">
        <v>1.1890004035309156</v>
      </c>
      <c r="U41" s="7">
        <v>0.19018395545208119</v>
      </c>
      <c r="V41" s="7">
        <v>5.1942643722236196E-4</v>
      </c>
      <c r="W41" s="7">
        <v>0</v>
      </c>
      <c r="X41" s="7">
        <v>4.9959477747769512</v>
      </c>
      <c r="Y41" s="7"/>
      <c r="Z41" s="12">
        <f t="shared" si="3"/>
        <v>19.159932258582216</v>
      </c>
      <c r="AA41" s="12">
        <f t="shared" si="4"/>
        <v>80.065793485208843</v>
      </c>
      <c r="AB41" s="12">
        <f t="shared" si="5"/>
        <v>0.77427425620895551</v>
      </c>
      <c r="AC41" s="1"/>
      <c r="AD41" s="1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Z41" s="11"/>
      <c r="CA41" s="11"/>
      <c r="CB41" s="11"/>
    </row>
    <row r="42" spans="1:80" x14ac:dyDescent="0.3">
      <c r="A42">
        <v>284</v>
      </c>
      <c r="B42" s="4">
        <v>62.82</v>
      </c>
      <c r="C42" s="4">
        <v>6.0199999999999997E-2</v>
      </c>
      <c r="D42" s="4">
        <v>0.2417</v>
      </c>
      <c r="E42" s="4">
        <v>2.5100000000000001E-2</v>
      </c>
      <c r="F42" s="4">
        <v>9.35</v>
      </c>
      <c r="G42" s="4">
        <v>22.7</v>
      </c>
      <c r="H42" s="4">
        <v>1.26E-2</v>
      </c>
      <c r="I42" s="4">
        <v>3.73</v>
      </c>
      <c r="J42" s="4">
        <v>1.09E-2</v>
      </c>
      <c r="K42" s="4">
        <v>1.11E-2</v>
      </c>
      <c r="L42" s="4">
        <v>0</v>
      </c>
      <c r="M42" s="4">
        <v>98.961699999999993</v>
      </c>
      <c r="N42" s="7"/>
      <c r="O42" s="7">
        <v>2.806670976467879</v>
      </c>
      <c r="P42" s="7">
        <v>2.2490194658573489E-3</v>
      </c>
      <c r="Q42" s="7">
        <v>1.3774607695474133E-2</v>
      </c>
      <c r="R42" s="7">
        <v>4.7676334327622245E-4</v>
      </c>
      <c r="S42" s="7">
        <v>0.80986667793077727</v>
      </c>
      <c r="T42" s="7">
        <v>1.1952245958339491</v>
      </c>
      <c r="U42" s="7">
        <v>0.17853539241505442</v>
      </c>
      <c r="V42" s="7">
        <v>0</v>
      </c>
      <c r="W42" s="7">
        <v>7.3933527600411402E-4</v>
      </c>
      <c r="X42" s="7">
        <v>5.0075373684282711</v>
      </c>
      <c r="Y42" s="7"/>
      <c r="Z42" s="12">
        <f t="shared" si="3"/>
        <v>17.814762239727148</v>
      </c>
      <c r="AA42" s="12">
        <f t="shared" si="4"/>
        <v>80.810768767201125</v>
      </c>
      <c r="AB42" s="12">
        <f t="shared" si="5"/>
        <v>1.3744689930717384</v>
      </c>
      <c r="AC42" s="1"/>
      <c r="AD42" s="1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Z42" s="11"/>
      <c r="CA42" s="11"/>
      <c r="CB42" s="11"/>
    </row>
    <row r="43" spans="1:80" x14ac:dyDescent="0.3">
      <c r="A43">
        <v>285</v>
      </c>
      <c r="B43" s="4">
        <v>63.31</v>
      </c>
      <c r="C43" s="4">
        <v>5.57E-2</v>
      </c>
      <c r="D43" s="4">
        <v>0.20280000000000001</v>
      </c>
      <c r="E43" s="4">
        <v>0</v>
      </c>
      <c r="F43" s="4">
        <v>9.25</v>
      </c>
      <c r="G43" s="4">
        <v>22.72</v>
      </c>
      <c r="H43" s="4">
        <v>0</v>
      </c>
      <c r="I43" s="4">
        <v>3.83</v>
      </c>
      <c r="J43" s="4">
        <v>2.5700000000000001E-2</v>
      </c>
      <c r="K43" s="4">
        <v>5.3E-3</v>
      </c>
      <c r="L43" s="4">
        <v>8.6999999999999994E-3</v>
      </c>
      <c r="M43" s="4">
        <v>99.408299999999997</v>
      </c>
      <c r="N43" s="7"/>
      <c r="O43" s="7">
        <v>2.812998625381498</v>
      </c>
      <c r="P43" s="7">
        <v>2.0694529317085322E-3</v>
      </c>
      <c r="Q43" s="7">
        <v>1.1494078899111759E-2</v>
      </c>
      <c r="R43" s="7">
        <v>0</v>
      </c>
      <c r="S43" s="7">
        <v>0.79679625997100856</v>
      </c>
      <c r="T43" s="7">
        <v>1.1896949725117751</v>
      </c>
      <c r="U43" s="7">
        <v>0.18231310993869945</v>
      </c>
      <c r="V43" s="7">
        <v>2.9074237036576966E-4</v>
      </c>
      <c r="W43" s="7">
        <v>3.5107342314119312E-4</v>
      </c>
      <c r="X43" s="7">
        <v>4.9960083154273089</v>
      </c>
      <c r="Y43" s="7"/>
      <c r="Z43" s="12">
        <f t="shared" si="3"/>
        <v>18.404247447142165</v>
      </c>
      <c r="AA43" s="12">
        <f t="shared" si="4"/>
        <v>80.435441743024384</v>
      </c>
      <c r="AB43" s="12">
        <f t="shared" si="5"/>
        <v>1.1603108098334556</v>
      </c>
      <c r="AC43" s="1"/>
      <c r="AD43" s="1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Z43" s="11"/>
      <c r="CA43" s="11"/>
      <c r="CB43" s="11"/>
    </row>
    <row r="44" spans="1:80" x14ac:dyDescent="0.3">
      <c r="A44">
        <v>286</v>
      </c>
      <c r="B44" s="4">
        <v>63.28</v>
      </c>
      <c r="C44" s="4">
        <v>2.3199999999999998E-2</v>
      </c>
      <c r="D44" s="4">
        <v>0.12809999999999999</v>
      </c>
      <c r="E44" s="4">
        <v>1.5599999999999999E-2</v>
      </c>
      <c r="F44" s="4">
        <v>9.84</v>
      </c>
      <c r="G44" s="4">
        <v>22.75</v>
      </c>
      <c r="H44" s="4">
        <v>0</v>
      </c>
      <c r="I44" s="4">
        <v>3.69</v>
      </c>
      <c r="J44" s="4">
        <v>0</v>
      </c>
      <c r="K44" s="4">
        <v>1.5100000000000001E-2</v>
      </c>
      <c r="L44" s="4">
        <v>0</v>
      </c>
      <c r="M44" s="4">
        <v>99.742099999999994</v>
      </c>
      <c r="N44" s="7"/>
      <c r="O44" s="7">
        <v>2.8063403246866292</v>
      </c>
      <c r="P44" s="7">
        <v>8.6032987225071334E-4</v>
      </c>
      <c r="Q44" s="7">
        <v>7.24656200970741E-3</v>
      </c>
      <c r="R44" s="7">
        <v>0</v>
      </c>
      <c r="S44" s="7">
        <v>0.84601353746028096</v>
      </c>
      <c r="T44" s="7">
        <v>1.1890095972876558</v>
      </c>
      <c r="U44" s="7">
        <v>0.17531624148021202</v>
      </c>
      <c r="V44" s="7">
        <v>0</v>
      </c>
      <c r="W44" s="7">
        <v>9.9833360780175371E-4</v>
      </c>
      <c r="X44" s="7">
        <v>5.0257849264045387</v>
      </c>
      <c r="Y44" s="7"/>
      <c r="Z44" s="12">
        <f t="shared" si="3"/>
        <v>17.044553184866629</v>
      </c>
      <c r="AA44" s="12">
        <f t="shared" si="4"/>
        <v>82.25092331782902</v>
      </c>
      <c r="AB44" s="12">
        <f t="shared" si="5"/>
        <v>0.70452349730434449</v>
      </c>
      <c r="AC44" s="1"/>
      <c r="AD44" s="1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Z44" s="11"/>
      <c r="CA44" s="11"/>
      <c r="CB44" s="11"/>
    </row>
    <row r="45" spans="1:80" x14ac:dyDescent="0.3">
      <c r="A45">
        <v>290</v>
      </c>
      <c r="B45" s="4">
        <v>67.900000000000006</v>
      </c>
      <c r="C45" s="4">
        <v>6.7199999999999996E-2</v>
      </c>
      <c r="D45" s="4">
        <v>0.10539999999999999</v>
      </c>
      <c r="E45" s="4">
        <v>6.1999999999999998E-3</v>
      </c>
      <c r="F45" s="4">
        <v>11.52</v>
      </c>
      <c r="G45" s="4">
        <v>19.899999999999999</v>
      </c>
      <c r="H45" s="4">
        <v>0</v>
      </c>
      <c r="I45" s="4">
        <v>0.5081</v>
      </c>
      <c r="J45" s="4">
        <v>1.37E-2</v>
      </c>
      <c r="K45" s="4">
        <v>8.5000000000000006E-3</v>
      </c>
      <c r="L45" s="4">
        <v>2.5999999999999999E-2</v>
      </c>
      <c r="M45" s="4">
        <v>100.0551</v>
      </c>
      <c r="N45" s="7"/>
      <c r="O45" s="7">
        <v>2.9705029084700274</v>
      </c>
      <c r="P45" s="7">
        <v>2.4582872701754666E-3</v>
      </c>
      <c r="Q45" s="7">
        <v>5.8817943440267993E-3</v>
      </c>
      <c r="R45" s="7">
        <v>0</v>
      </c>
      <c r="S45" s="7">
        <v>0.9770595511664073</v>
      </c>
      <c r="T45" s="7">
        <v>1.025990588397742</v>
      </c>
      <c r="U45" s="7">
        <v>2.381394364820736E-2</v>
      </c>
      <c r="V45" s="7">
        <v>8.5551065612831235E-4</v>
      </c>
      <c r="W45" s="7">
        <v>5.5437547747471045E-4</v>
      </c>
      <c r="X45" s="7">
        <v>5.0071169594301894</v>
      </c>
      <c r="Y45" s="7"/>
      <c r="Z45" s="12">
        <f t="shared" si="3"/>
        <v>2.3654153004856804</v>
      </c>
      <c r="AA45" s="12">
        <f t="shared" si="4"/>
        <v>97.050351926429769</v>
      </c>
      <c r="AB45" s="12">
        <f t="shared" si="5"/>
        <v>0.58423277308453891</v>
      </c>
      <c r="AC45" s="1"/>
      <c r="AD45" s="1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Z45" s="11"/>
      <c r="CA45" s="11"/>
      <c r="CB45" s="11"/>
    </row>
    <row r="46" spans="1:80" x14ac:dyDescent="0.3">
      <c r="A46">
        <v>291</v>
      </c>
      <c r="B46" s="4">
        <v>68.680000000000007</v>
      </c>
      <c r="C46" s="4">
        <v>6.2600000000000003E-2</v>
      </c>
      <c r="D46" s="4">
        <v>6.5000000000000002E-2</v>
      </c>
      <c r="E46" s="4">
        <v>1.29E-2</v>
      </c>
      <c r="F46" s="4">
        <v>11.42</v>
      </c>
      <c r="G46" s="4">
        <v>19.68</v>
      </c>
      <c r="H46" s="4">
        <v>2.5000000000000001E-3</v>
      </c>
      <c r="I46" s="4">
        <v>0.33350000000000002</v>
      </c>
      <c r="J46" s="4">
        <v>2.7400000000000001E-2</v>
      </c>
      <c r="K46" s="4">
        <v>0</v>
      </c>
      <c r="L46" s="4">
        <v>0</v>
      </c>
      <c r="M46" s="4">
        <v>100.2839</v>
      </c>
      <c r="N46" s="7"/>
      <c r="O46" s="7">
        <v>2.9914115660106333</v>
      </c>
      <c r="P46" s="7">
        <v>2.279939730586906E-3</v>
      </c>
      <c r="Q46" s="7">
        <v>3.6113389792547619E-3</v>
      </c>
      <c r="R46" s="7">
        <v>9.2219896512165915E-5</v>
      </c>
      <c r="S46" s="7">
        <v>0.96431813380967057</v>
      </c>
      <c r="T46" s="7">
        <v>1.0101853569612997</v>
      </c>
      <c r="U46" s="7">
        <v>1.5561936515221916E-2</v>
      </c>
      <c r="V46" s="7">
        <v>0</v>
      </c>
      <c r="W46" s="7">
        <v>0</v>
      </c>
      <c r="X46" s="7">
        <v>4.9874604919031791</v>
      </c>
      <c r="Y46" s="7"/>
      <c r="Z46" s="12">
        <f t="shared" si="3"/>
        <v>1.5823154496318887</v>
      </c>
      <c r="AA46" s="12">
        <f t="shared" si="4"/>
        <v>98.050488767559003</v>
      </c>
      <c r="AB46" s="12">
        <f t="shared" si="5"/>
        <v>0.36719578280911513</v>
      </c>
      <c r="AC46" s="1"/>
      <c r="AD46" s="1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Z46" s="11"/>
      <c r="CA46" s="11"/>
      <c r="CB46" s="11"/>
    </row>
    <row r="47" spans="1:80" x14ac:dyDescent="0.3">
      <c r="A47">
        <v>292</v>
      </c>
      <c r="B47" s="4">
        <v>68.150000000000006</v>
      </c>
      <c r="C47" s="4">
        <v>4.6399999999999997E-2</v>
      </c>
      <c r="D47" s="4">
        <v>7.5200000000000003E-2</v>
      </c>
      <c r="E47" s="4">
        <v>0</v>
      </c>
      <c r="F47" s="4">
        <v>11.83</v>
      </c>
      <c r="G47" s="4">
        <v>19.71</v>
      </c>
      <c r="H47" s="4">
        <v>0</v>
      </c>
      <c r="I47" s="4">
        <v>0.3422</v>
      </c>
      <c r="J47" s="4">
        <v>1.37E-2</v>
      </c>
      <c r="K47" s="4">
        <v>1.04E-2</v>
      </c>
      <c r="L47" s="4">
        <v>0</v>
      </c>
      <c r="M47" s="4">
        <v>100.17789999999999</v>
      </c>
      <c r="N47" s="7"/>
      <c r="O47" s="7">
        <v>2.9779556337393291</v>
      </c>
      <c r="P47" s="7">
        <v>1.6954051387204087E-3</v>
      </c>
      <c r="Q47" s="7">
        <v>4.1915941014729367E-3</v>
      </c>
      <c r="R47" s="7">
        <v>0</v>
      </c>
      <c r="S47" s="7">
        <v>1.0021793630160425</v>
      </c>
      <c r="T47" s="7">
        <v>1.015007100134045</v>
      </c>
      <c r="U47" s="7">
        <v>1.6019696624925597E-2</v>
      </c>
      <c r="V47" s="7">
        <v>0</v>
      </c>
      <c r="W47" s="7">
        <v>6.7750199787019669E-4</v>
      </c>
      <c r="X47" s="7">
        <v>5.0177262947524062</v>
      </c>
      <c r="Y47" s="7"/>
      <c r="Z47" s="12">
        <f t="shared" si="3"/>
        <v>1.5668860592852458</v>
      </c>
      <c r="AA47" s="12">
        <f t="shared" si="4"/>
        <v>98.023134243998072</v>
      </c>
      <c r="AB47" s="12">
        <f t="shared" si="5"/>
        <v>0.40997969671667955</v>
      </c>
      <c r="AC47" s="1"/>
      <c r="AD47" s="1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Z47" s="11"/>
      <c r="CA47" s="11"/>
      <c r="CB47" s="11"/>
    </row>
    <row r="48" spans="1:80" x14ac:dyDescent="0.3">
      <c r="A48">
        <v>305</v>
      </c>
      <c r="B48" s="4">
        <v>63.96</v>
      </c>
      <c r="C48" s="4">
        <v>9.5000000000000001E-2</v>
      </c>
      <c r="D48" s="4">
        <v>0.23039999999999999</v>
      </c>
      <c r="E48" s="4">
        <v>2.5899999999999999E-2</v>
      </c>
      <c r="F48" s="4">
        <v>9.33</v>
      </c>
      <c r="G48" s="4">
        <v>23.08</v>
      </c>
      <c r="H48" s="4">
        <v>5.1000000000000004E-3</v>
      </c>
      <c r="I48" s="4">
        <v>4.1100000000000003</v>
      </c>
      <c r="J48" s="4">
        <v>0</v>
      </c>
      <c r="K48" s="4">
        <v>2.8999999999999998E-3</v>
      </c>
      <c r="L48" s="4">
        <v>0</v>
      </c>
      <c r="M48" s="4">
        <v>100.83920000000001</v>
      </c>
      <c r="N48" s="7"/>
      <c r="O48" s="7">
        <v>2.8052341494399737</v>
      </c>
      <c r="P48" s="7">
        <v>3.4840743869893444E-3</v>
      </c>
      <c r="Q48" s="7">
        <v>1.2889977333796956E-2</v>
      </c>
      <c r="R48" s="7">
        <v>1.8943908091291982E-4</v>
      </c>
      <c r="S48" s="7">
        <v>0.79332411069763431</v>
      </c>
      <c r="T48" s="7">
        <v>1.1929618607494488</v>
      </c>
      <c r="U48" s="7">
        <v>0.19311873277616709</v>
      </c>
      <c r="V48" s="7">
        <v>0</v>
      </c>
      <c r="W48" s="7">
        <v>1.8961973609639144E-4</v>
      </c>
      <c r="X48" s="7">
        <v>5.0013919642010185</v>
      </c>
      <c r="Y48" s="7"/>
      <c r="Z48" s="12">
        <f t="shared" si="3"/>
        <v>19.324766359629876</v>
      </c>
      <c r="AA48" s="12">
        <f t="shared" si="4"/>
        <v>79.385375340371525</v>
      </c>
      <c r="AB48" s="12">
        <f t="shared" si="5"/>
        <v>1.2898582999986012</v>
      </c>
      <c r="AC48" s="1"/>
      <c r="AD48" s="1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Z48" s="11"/>
      <c r="CA48" s="11"/>
      <c r="CB48" s="11"/>
    </row>
    <row r="49" spans="1:80" x14ac:dyDescent="0.3">
      <c r="A49">
        <v>306</v>
      </c>
      <c r="B49" s="4">
        <v>66.33</v>
      </c>
      <c r="C49" s="4">
        <v>9.9599999999999994E-2</v>
      </c>
      <c r="D49" s="4">
        <v>0.1162</v>
      </c>
      <c r="E49" s="4">
        <v>6.7999999999999996E-3</v>
      </c>
      <c r="F49" s="4">
        <v>10.79</v>
      </c>
      <c r="G49" s="4">
        <v>21.56</v>
      </c>
      <c r="H49" s="4">
        <v>1.26E-2</v>
      </c>
      <c r="I49" s="4">
        <v>2.2000000000000002</v>
      </c>
      <c r="J49" s="4">
        <v>0</v>
      </c>
      <c r="K49" s="4">
        <v>5.8999999999999999E-3</v>
      </c>
      <c r="L49" s="4">
        <v>0</v>
      </c>
      <c r="M49" s="4">
        <v>101.121</v>
      </c>
      <c r="N49" s="7"/>
      <c r="O49" s="7">
        <v>2.8875892642074579</v>
      </c>
      <c r="P49" s="7">
        <v>3.6256669781899579E-3</v>
      </c>
      <c r="Q49" s="7">
        <v>6.4526865063009179E-3</v>
      </c>
      <c r="R49" s="7">
        <v>4.6455239792340361E-4</v>
      </c>
      <c r="S49" s="7">
        <v>0.91065780385563355</v>
      </c>
      <c r="T49" s="7">
        <v>1.1061251590466157</v>
      </c>
      <c r="U49" s="7">
        <v>0.10260535351865499</v>
      </c>
      <c r="V49" s="7">
        <v>0</v>
      </c>
      <c r="W49" s="7">
        <v>3.8291493942504409E-4</v>
      </c>
      <c r="X49" s="7">
        <v>5.0179034014502015</v>
      </c>
      <c r="Y49" s="7"/>
      <c r="Z49" s="12">
        <f t="shared" si="3"/>
        <v>10.06215154294202</v>
      </c>
      <c r="AA49" s="12">
        <f t="shared" si="4"/>
        <v>89.305055846741666</v>
      </c>
      <c r="AB49" s="12">
        <f t="shared" si="5"/>
        <v>0.63279261031630474</v>
      </c>
      <c r="AC49" s="1"/>
      <c r="AD49" s="1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Z49" s="11"/>
      <c r="CA49" s="11"/>
      <c r="CB49" s="11"/>
    </row>
    <row r="50" spans="1:80" x14ac:dyDescent="0.3">
      <c r="A50">
        <v>307</v>
      </c>
      <c r="B50" s="4">
        <v>63.83</v>
      </c>
      <c r="C50" s="4">
        <v>0.1205</v>
      </c>
      <c r="D50" s="4">
        <v>0.2271</v>
      </c>
      <c r="E50" s="4">
        <v>0</v>
      </c>
      <c r="F50" s="4">
        <v>9.17</v>
      </c>
      <c r="G50" s="4">
        <v>22.96</v>
      </c>
      <c r="H50" s="4">
        <v>0</v>
      </c>
      <c r="I50" s="4">
        <v>4.04</v>
      </c>
      <c r="J50" s="4">
        <v>3.7000000000000002E-3</v>
      </c>
      <c r="K50" s="4">
        <v>0</v>
      </c>
      <c r="L50" s="4">
        <v>6.6E-3</v>
      </c>
      <c r="M50" s="4">
        <v>100.3578</v>
      </c>
      <c r="N50" s="7"/>
      <c r="O50" s="7">
        <v>2.8100347702915993</v>
      </c>
      <c r="P50" s="7">
        <v>4.4358520004029213E-3</v>
      </c>
      <c r="Q50" s="7">
        <v>1.2753018814140395E-2</v>
      </c>
      <c r="R50" s="7">
        <v>0</v>
      </c>
      <c r="S50" s="7">
        <v>0.78264449121439816</v>
      </c>
      <c r="T50" s="7">
        <v>1.1912113585535438</v>
      </c>
      <c r="U50" s="7">
        <v>0.19054174291098039</v>
      </c>
      <c r="V50" s="7">
        <v>2.1853583041689809E-4</v>
      </c>
      <c r="W50" s="7">
        <v>0</v>
      </c>
      <c r="X50" s="7">
        <v>4.9918397696154813</v>
      </c>
      <c r="Y50" s="7"/>
      <c r="Z50" s="12">
        <f t="shared" si="3"/>
        <v>19.325911037915532</v>
      </c>
      <c r="AA50" s="12">
        <f t="shared" si="4"/>
        <v>79.380599654693782</v>
      </c>
      <c r="AB50" s="12">
        <f t="shared" si="5"/>
        <v>1.293489307390697</v>
      </c>
      <c r="AC50" s="1"/>
      <c r="AD50" s="1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Z50" s="11"/>
      <c r="CA50" s="11"/>
      <c r="CB5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535055 biotite</vt:lpstr>
      <vt:lpstr>535055 amphibole</vt:lpstr>
      <vt:lpstr>535055 kspar</vt:lpstr>
      <vt:lpstr>535055 plag</vt:lpstr>
      <vt:lpstr>535056 biotite</vt:lpstr>
      <vt:lpstr>535056 amphibole</vt:lpstr>
      <vt:lpstr>535056 kspr</vt:lpstr>
      <vt:lpstr>535056 plag</vt:lpstr>
      <vt:lpstr>535057 biotite</vt:lpstr>
      <vt:lpstr>535057 amphibole</vt:lpstr>
      <vt:lpstr>535057 kspr</vt:lpstr>
      <vt:lpstr>535057 plag</vt:lpstr>
      <vt:lpstr>535058 biotite</vt:lpstr>
      <vt:lpstr>535058 amphibole</vt:lpstr>
      <vt:lpstr>535058 kspr</vt:lpstr>
      <vt:lpstr>535058 plag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 Waight</dc:creator>
  <cp:lastModifiedBy>Tod Waight</cp:lastModifiedBy>
  <dcterms:created xsi:type="dcterms:W3CDTF">2026-02-13T08:50:40Z</dcterms:created>
  <dcterms:modified xsi:type="dcterms:W3CDTF">2026-02-13T11:04:33Z</dcterms:modified>
</cp:coreProperties>
</file>