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225" yWindow="375" windowWidth="18615" windowHeight="11475"/>
  </bookViews>
  <sheets>
    <sheet name="Table S2" sheetId="1" r:id="rId1"/>
  </sheets>
  <calcPr calcId="145621" concurrentCalc="0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7" i="1"/>
  <c r="U29" i="1"/>
  <c r="S29" i="1"/>
  <c r="Q29" i="1"/>
  <c r="O29" i="1"/>
  <c r="M29" i="1"/>
  <c r="K29" i="1"/>
  <c r="I29" i="1"/>
  <c r="E29" i="1"/>
  <c r="C29" i="1"/>
  <c r="U30" i="1"/>
  <c r="S30" i="1"/>
  <c r="Q30" i="1"/>
  <c r="O30" i="1"/>
  <c r="M30" i="1"/>
  <c r="K30" i="1"/>
  <c r="I30" i="1"/>
  <c r="E30" i="1"/>
  <c r="C30" i="1"/>
  <c r="U7" i="1"/>
  <c r="S7" i="1"/>
  <c r="Q7" i="1"/>
  <c r="O7" i="1"/>
  <c r="M7" i="1"/>
  <c r="K7" i="1"/>
  <c r="I7" i="1"/>
  <c r="E7" i="1"/>
  <c r="C7" i="1"/>
  <c r="U8" i="1"/>
  <c r="S8" i="1"/>
  <c r="Q8" i="1"/>
  <c r="O8" i="1"/>
  <c r="M8" i="1"/>
  <c r="K8" i="1"/>
  <c r="I8" i="1"/>
  <c r="E8" i="1"/>
  <c r="C8" i="1"/>
  <c r="U9" i="1"/>
  <c r="S9" i="1"/>
  <c r="Q9" i="1"/>
  <c r="O9" i="1"/>
  <c r="M9" i="1"/>
  <c r="K9" i="1"/>
  <c r="I9" i="1"/>
  <c r="E9" i="1"/>
  <c r="C9" i="1"/>
  <c r="U10" i="1"/>
  <c r="S10" i="1"/>
  <c r="Q10" i="1"/>
  <c r="O10" i="1"/>
  <c r="M10" i="1"/>
  <c r="K10" i="1"/>
  <c r="I10" i="1"/>
  <c r="E10" i="1"/>
  <c r="C10" i="1"/>
  <c r="U11" i="1"/>
  <c r="S11" i="1"/>
  <c r="Q11" i="1"/>
  <c r="O11" i="1"/>
  <c r="M11" i="1"/>
  <c r="K11" i="1"/>
  <c r="I11" i="1"/>
  <c r="E11" i="1"/>
  <c r="C11" i="1"/>
  <c r="U12" i="1"/>
  <c r="S12" i="1"/>
  <c r="Q12" i="1"/>
  <c r="O12" i="1"/>
  <c r="M12" i="1"/>
  <c r="K12" i="1"/>
  <c r="I12" i="1"/>
  <c r="E12" i="1"/>
  <c r="C12" i="1"/>
  <c r="U13" i="1"/>
  <c r="S13" i="1"/>
  <c r="Q13" i="1"/>
  <c r="O13" i="1"/>
  <c r="M13" i="1"/>
  <c r="K13" i="1"/>
  <c r="I13" i="1"/>
  <c r="E13" i="1"/>
  <c r="C13" i="1"/>
  <c r="U14" i="1"/>
  <c r="S14" i="1"/>
  <c r="Q14" i="1"/>
  <c r="O14" i="1"/>
  <c r="M14" i="1"/>
  <c r="K14" i="1"/>
  <c r="I14" i="1"/>
  <c r="E14" i="1"/>
  <c r="C14" i="1"/>
  <c r="U15" i="1"/>
  <c r="S15" i="1"/>
  <c r="Q15" i="1"/>
  <c r="O15" i="1"/>
  <c r="M15" i="1"/>
  <c r="K15" i="1"/>
  <c r="I15" i="1"/>
  <c r="E15" i="1"/>
  <c r="C15" i="1"/>
  <c r="U16" i="1"/>
  <c r="S16" i="1"/>
  <c r="Q16" i="1"/>
  <c r="O16" i="1"/>
  <c r="M16" i="1"/>
  <c r="K16" i="1"/>
  <c r="I16" i="1"/>
  <c r="E16" i="1"/>
  <c r="C16" i="1"/>
  <c r="U17" i="1"/>
  <c r="S17" i="1"/>
  <c r="Q17" i="1"/>
  <c r="O17" i="1"/>
  <c r="M17" i="1"/>
  <c r="K17" i="1"/>
  <c r="I17" i="1"/>
  <c r="E17" i="1"/>
  <c r="C17" i="1"/>
  <c r="U18" i="1"/>
  <c r="S18" i="1"/>
  <c r="Q18" i="1"/>
  <c r="O18" i="1"/>
  <c r="M18" i="1"/>
  <c r="K18" i="1"/>
  <c r="I18" i="1"/>
  <c r="E18" i="1"/>
  <c r="C18" i="1"/>
  <c r="U19" i="1"/>
  <c r="S19" i="1"/>
  <c r="Q19" i="1"/>
  <c r="O19" i="1"/>
  <c r="M19" i="1"/>
  <c r="K19" i="1"/>
  <c r="I19" i="1"/>
  <c r="E19" i="1"/>
  <c r="C19" i="1"/>
  <c r="U20" i="1"/>
  <c r="S20" i="1"/>
  <c r="Q20" i="1"/>
  <c r="O20" i="1"/>
  <c r="M20" i="1"/>
  <c r="K20" i="1"/>
  <c r="I20" i="1"/>
  <c r="E20" i="1"/>
  <c r="C20" i="1"/>
  <c r="U21" i="1"/>
  <c r="S21" i="1"/>
  <c r="Q21" i="1"/>
  <c r="O21" i="1"/>
  <c r="M21" i="1"/>
  <c r="K21" i="1"/>
  <c r="I21" i="1"/>
  <c r="E21" i="1"/>
  <c r="C21" i="1"/>
  <c r="U22" i="1"/>
  <c r="S22" i="1"/>
  <c r="Q22" i="1"/>
  <c r="O22" i="1"/>
  <c r="M22" i="1"/>
  <c r="K22" i="1"/>
  <c r="I22" i="1"/>
  <c r="E22" i="1"/>
  <c r="C22" i="1"/>
  <c r="U23" i="1"/>
  <c r="S23" i="1"/>
  <c r="Q23" i="1"/>
  <c r="O23" i="1"/>
  <c r="M23" i="1"/>
  <c r="K23" i="1"/>
  <c r="I23" i="1"/>
  <c r="E23" i="1"/>
  <c r="C23" i="1"/>
  <c r="U24" i="1"/>
  <c r="S24" i="1"/>
  <c r="Q24" i="1"/>
  <c r="O24" i="1"/>
  <c r="M24" i="1"/>
  <c r="K24" i="1"/>
  <c r="I24" i="1"/>
  <c r="E24" i="1"/>
  <c r="C24" i="1"/>
  <c r="U25" i="1"/>
  <c r="S25" i="1"/>
  <c r="Q25" i="1"/>
  <c r="O25" i="1"/>
  <c r="M25" i="1"/>
  <c r="K25" i="1"/>
  <c r="I25" i="1"/>
  <c r="E25" i="1"/>
  <c r="C25" i="1"/>
  <c r="U26" i="1"/>
  <c r="S26" i="1"/>
  <c r="Q26" i="1"/>
  <c r="O26" i="1"/>
  <c r="M26" i="1"/>
  <c r="K26" i="1"/>
  <c r="I26" i="1"/>
  <c r="E26" i="1"/>
  <c r="C26" i="1"/>
  <c r="U27" i="1"/>
  <c r="S27" i="1"/>
  <c r="Q27" i="1"/>
  <c r="O27" i="1"/>
  <c r="M27" i="1"/>
  <c r="K27" i="1"/>
  <c r="I27" i="1"/>
  <c r="E27" i="1"/>
  <c r="C27" i="1"/>
  <c r="U28" i="1"/>
  <c r="S28" i="1"/>
  <c r="Q28" i="1"/>
  <c r="O28" i="1"/>
  <c r="M28" i="1"/>
  <c r="K28" i="1"/>
  <c r="I28" i="1"/>
  <c r="E28" i="1"/>
  <c r="C28" i="1"/>
</calcChain>
</file>

<file path=xl/sharedStrings.xml><?xml version="1.0" encoding="utf-8"?>
<sst xmlns="http://schemas.openxmlformats.org/spreadsheetml/2006/main" count="152" uniqueCount="74">
  <si>
    <t>m</t>
  </si>
  <si>
    <t>SiO2</t>
  </si>
  <si>
    <t>Si</t>
  </si>
  <si>
    <t>TiO2</t>
  </si>
  <si>
    <t>Ti</t>
  </si>
  <si>
    <t>Al2O3</t>
  </si>
  <si>
    <t>Al</t>
  </si>
  <si>
    <t>Fe2O3</t>
  </si>
  <si>
    <t>Fe</t>
  </si>
  <si>
    <t>MnO</t>
  </si>
  <si>
    <t>Mn</t>
  </si>
  <si>
    <t>MgO</t>
  </si>
  <si>
    <t>Mg</t>
  </si>
  <si>
    <t>CaO</t>
  </si>
  <si>
    <t>Ca</t>
  </si>
  <si>
    <t>Na2O</t>
  </si>
  <si>
    <t>Na</t>
  </si>
  <si>
    <t>K2O</t>
  </si>
  <si>
    <t>K</t>
  </si>
  <si>
    <t>P2O5</t>
  </si>
  <si>
    <t>P</t>
  </si>
  <si>
    <t>As</t>
  </si>
  <si>
    <t>Ba</t>
  </si>
  <si>
    <t>Co</t>
  </si>
  <si>
    <t>Cr</t>
  </si>
  <si>
    <t>Cu</t>
  </si>
  <si>
    <t>Mo</t>
  </si>
  <si>
    <t>Ni</t>
  </si>
  <si>
    <t>Pb</t>
  </si>
  <si>
    <t>Rb</t>
  </si>
  <si>
    <t>Sr</t>
  </si>
  <si>
    <t>Th</t>
  </si>
  <si>
    <t>U</t>
  </si>
  <si>
    <t>V</t>
  </si>
  <si>
    <t>Y</t>
  </si>
  <si>
    <t>Zn</t>
  </si>
  <si>
    <t>Zr</t>
  </si>
  <si>
    <t>(ppm)</t>
  </si>
  <si>
    <t>Si/Al</t>
  </si>
  <si>
    <t>Ti/Al</t>
  </si>
  <si>
    <t>Fe/Al</t>
  </si>
  <si>
    <t>Mn/Al</t>
  </si>
  <si>
    <t>Mg/Al</t>
  </si>
  <si>
    <t>Ca/Al</t>
  </si>
  <si>
    <t>Na/Al</t>
  </si>
  <si>
    <t>K/Al</t>
  </si>
  <si>
    <t>P/Al</t>
  </si>
  <si>
    <t>As/Al</t>
  </si>
  <si>
    <t>Ba/Al</t>
  </si>
  <si>
    <t>Co/Al</t>
  </si>
  <si>
    <t>Cr/Al</t>
  </si>
  <si>
    <t>Cu/Al</t>
  </si>
  <si>
    <t>Mo/Al</t>
  </si>
  <si>
    <t>Ni/Al</t>
  </si>
  <si>
    <t>Pb/Al</t>
  </si>
  <si>
    <t>Rb/Al</t>
  </si>
  <si>
    <t>Sr/Al</t>
  </si>
  <si>
    <t>Th/Al</t>
  </si>
  <si>
    <t>U/Al</t>
  </si>
  <si>
    <t>V/Al</t>
  </si>
  <si>
    <t>Y/Al</t>
  </si>
  <si>
    <t>Zn/Al</t>
  </si>
  <si>
    <t>Zr/Al</t>
  </si>
  <si>
    <t>LOD</t>
  </si>
  <si>
    <t>LOD: Below limit of detection</t>
  </si>
  <si>
    <t>(%/%)</t>
  </si>
  <si>
    <t>(ppm/%)</t>
  </si>
  <si>
    <t>(wt%)</t>
  </si>
  <si>
    <r>
      <t>m</t>
    </r>
    <r>
      <rPr>
        <sz val="10"/>
        <color indexed="8"/>
        <rFont val="Calibri"/>
        <family val="2"/>
      </rPr>
      <t xml:space="preserve"> is height in section in metres</t>
    </r>
  </si>
  <si>
    <r>
      <t>Trace element/Al ratios are multiplied by 10</t>
    </r>
    <r>
      <rPr>
        <vertAlign val="superscript"/>
        <sz val="10"/>
        <color indexed="8"/>
        <rFont val="Calibri"/>
        <family val="2"/>
      </rPr>
      <t>4</t>
    </r>
  </si>
  <si>
    <r>
      <rPr>
        <b/>
        <sz val="12"/>
        <color indexed="8"/>
        <rFont val="Calibri"/>
        <family val="2"/>
      </rPr>
      <t>Pauly, S., Mutterlose, J. &amp; Alsen, P.</t>
    </r>
    <r>
      <rPr>
        <sz val="12"/>
        <color indexed="8"/>
        <rFont val="Calibri"/>
        <family val="2"/>
      </rPr>
      <t xml:space="preserve"> 2013-08-23. Depositional environments of Lower Cretaceous (Ryazanian–Barremian) sediments from Wollaston Forland and Kuhn Ø, North-East Greenland</t>
    </r>
  </si>
  <si>
    <t>©2013 by Bulletin of the Geological Society of Denmark, Vol. 61, pp. 19–36.</t>
  </si>
  <si>
    <t>Supplementary data file S2. Major and  trace element data from the Perisphinctes Ravine section</t>
  </si>
  <si>
    <t>ISSN 2245-7070. (http://2dgf.dk/publikationer/bulletin/191bull61.html#2).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</si>
</sst>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u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0" borderId="0" xfId="0" applyFont="1"/>
    <xf numFmtId="2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5" fillId="0" borderId="0" xfId="0" applyFont="1"/>
    <xf numFmtId="2" fontId="1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9"/>
  <sheetViews>
    <sheetView tabSelected="1" zoomScale="85" zoomScaleNormal="85" zoomScalePageLayoutView="85" workbookViewId="0">
      <pane xSplit="1" topLeftCell="B1" activePane="topRight" state="frozen"/>
      <selection pane="topRight" activeCell="A5" sqref="A5"/>
    </sheetView>
  </sheetViews>
  <sheetFormatPr defaultColWidth="11.42578125" defaultRowHeight="12.75" x14ac:dyDescent="0.2"/>
  <cols>
    <col min="1" max="1" width="8.7109375" style="10" customWidth="1"/>
    <col min="2" max="62" width="8.7109375" style="3" customWidth="1"/>
    <col min="63" max="63" width="11.42578125" style="2"/>
    <col min="64" max="16384" width="11.42578125" style="3"/>
  </cols>
  <sheetData>
    <row r="1" spans="1:63" ht="15.75" x14ac:dyDescent="0.25">
      <c r="A1" s="22" t="s">
        <v>70</v>
      </c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3"/>
    </row>
    <row r="2" spans="1:63" ht="15.75" x14ac:dyDescent="0.25">
      <c r="A2" s="24" t="s">
        <v>72</v>
      </c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3"/>
    </row>
    <row r="3" spans="1:63" x14ac:dyDescent="0.2">
      <c r="A3" s="25" t="s">
        <v>71</v>
      </c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3"/>
    </row>
    <row r="4" spans="1:63" x14ac:dyDescent="0.2">
      <c r="A4" s="25" t="s">
        <v>73</v>
      </c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3"/>
    </row>
    <row r="5" spans="1:63" x14ac:dyDescent="0.2">
      <c r="A5" s="1"/>
      <c r="B5" s="17" t="s">
        <v>1</v>
      </c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  <c r="O5" s="17" t="s">
        <v>14</v>
      </c>
      <c r="P5" s="17" t="s">
        <v>15</v>
      </c>
      <c r="Q5" s="17" t="s">
        <v>16</v>
      </c>
      <c r="R5" s="17" t="s">
        <v>17</v>
      </c>
      <c r="S5" s="17" t="s">
        <v>18</v>
      </c>
      <c r="T5" s="17" t="s">
        <v>19</v>
      </c>
      <c r="U5" s="17" t="s">
        <v>20</v>
      </c>
      <c r="V5" s="17" t="s">
        <v>21</v>
      </c>
      <c r="W5" s="17" t="s">
        <v>22</v>
      </c>
      <c r="X5" s="17" t="s">
        <v>23</v>
      </c>
      <c r="Y5" s="17" t="s">
        <v>24</v>
      </c>
      <c r="Z5" s="17" t="s">
        <v>25</v>
      </c>
      <c r="AA5" s="17" t="s">
        <v>26</v>
      </c>
      <c r="AB5" s="17" t="s">
        <v>27</v>
      </c>
      <c r="AC5" s="17" t="s">
        <v>28</v>
      </c>
      <c r="AD5" s="17" t="s">
        <v>29</v>
      </c>
      <c r="AE5" s="17" t="s">
        <v>30</v>
      </c>
      <c r="AF5" s="17" t="s">
        <v>31</v>
      </c>
      <c r="AG5" s="17" t="s">
        <v>32</v>
      </c>
      <c r="AH5" s="17" t="s">
        <v>33</v>
      </c>
      <c r="AI5" s="17" t="s">
        <v>34</v>
      </c>
      <c r="AJ5" s="17" t="s">
        <v>35</v>
      </c>
      <c r="AK5" s="17" t="s">
        <v>36</v>
      </c>
      <c r="AL5" s="20" t="s">
        <v>38</v>
      </c>
      <c r="AM5" s="20" t="s">
        <v>39</v>
      </c>
      <c r="AN5" s="20" t="s">
        <v>40</v>
      </c>
      <c r="AO5" s="20" t="s">
        <v>41</v>
      </c>
      <c r="AP5" s="20" t="s">
        <v>42</v>
      </c>
      <c r="AQ5" s="20" t="s">
        <v>43</v>
      </c>
      <c r="AR5" s="20" t="s">
        <v>44</v>
      </c>
      <c r="AS5" s="20" t="s">
        <v>45</v>
      </c>
      <c r="AT5" s="20" t="s">
        <v>46</v>
      </c>
      <c r="AU5" s="20" t="s">
        <v>47</v>
      </c>
      <c r="AV5" s="20" t="s">
        <v>48</v>
      </c>
      <c r="AW5" s="20" t="s">
        <v>49</v>
      </c>
      <c r="AX5" s="20" t="s">
        <v>50</v>
      </c>
      <c r="AY5" s="20" t="s">
        <v>51</v>
      </c>
      <c r="AZ5" s="20" t="s">
        <v>52</v>
      </c>
      <c r="BA5" s="20" t="s">
        <v>53</v>
      </c>
      <c r="BB5" s="20" t="s">
        <v>54</v>
      </c>
      <c r="BC5" s="20" t="s">
        <v>55</v>
      </c>
      <c r="BD5" s="20" t="s">
        <v>56</v>
      </c>
      <c r="BE5" s="20" t="s">
        <v>57</v>
      </c>
      <c r="BF5" s="20" t="s">
        <v>58</v>
      </c>
      <c r="BG5" s="20" t="s">
        <v>59</v>
      </c>
      <c r="BH5" s="20" t="s">
        <v>60</v>
      </c>
      <c r="BI5" s="20" t="s">
        <v>61</v>
      </c>
      <c r="BJ5" s="21" t="s">
        <v>62</v>
      </c>
    </row>
    <row r="6" spans="1:63" x14ac:dyDescent="0.2">
      <c r="A6" s="17" t="s">
        <v>0</v>
      </c>
      <c r="B6" s="17" t="s">
        <v>67</v>
      </c>
      <c r="C6" s="17" t="s">
        <v>67</v>
      </c>
      <c r="D6" s="17" t="s">
        <v>67</v>
      </c>
      <c r="E6" s="17" t="s">
        <v>67</v>
      </c>
      <c r="F6" s="17" t="s">
        <v>67</v>
      </c>
      <c r="G6" s="17" t="s">
        <v>67</v>
      </c>
      <c r="H6" s="17" t="s">
        <v>67</v>
      </c>
      <c r="I6" s="17" t="s">
        <v>67</v>
      </c>
      <c r="J6" s="17" t="s">
        <v>67</v>
      </c>
      <c r="K6" s="17" t="s">
        <v>67</v>
      </c>
      <c r="L6" s="17" t="s">
        <v>67</v>
      </c>
      <c r="M6" s="17" t="s">
        <v>67</v>
      </c>
      <c r="N6" s="17" t="s">
        <v>67</v>
      </c>
      <c r="O6" s="17" t="s">
        <v>67</v>
      </c>
      <c r="P6" s="17" t="s">
        <v>67</v>
      </c>
      <c r="Q6" s="17" t="s">
        <v>67</v>
      </c>
      <c r="R6" s="17" t="s">
        <v>67</v>
      </c>
      <c r="S6" s="17" t="s">
        <v>67</v>
      </c>
      <c r="T6" s="17" t="s">
        <v>67</v>
      </c>
      <c r="U6" s="17" t="s">
        <v>67</v>
      </c>
      <c r="V6" s="17" t="s">
        <v>37</v>
      </c>
      <c r="W6" s="17" t="s">
        <v>37</v>
      </c>
      <c r="X6" s="17" t="s">
        <v>37</v>
      </c>
      <c r="Y6" s="17" t="s">
        <v>37</v>
      </c>
      <c r="Z6" s="17" t="s">
        <v>37</v>
      </c>
      <c r="AA6" s="17" t="s">
        <v>37</v>
      </c>
      <c r="AB6" s="17" t="s">
        <v>37</v>
      </c>
      <c r="AC6" s="17" t="s">
        <v>37</v>
      </c>
      <c r="AD6" s="17" t="s">
        <v>37</v>
      </c>
      <c r="AE6" s="17" t="s">
        <v>37</v>
      </c>
      <c r="AF6" s="17" t="s">
        <v>37</v>
      </c>
      <c r="AG6" s="17" t="s">
        <v>37</v>
      </c>
      <c r="AH6" s="17" t="s">
        <v>37</v>
      </c>
      <c r="AI6" s="17" t="s">
        <v>37</v>
      </c>
      <c r="AJ6" s="17" t="s">
        <v>37</v>
      </c>
      <c r="AK6" s="17" t="s">
        <v>37</v>
      </c>
      <c r="AL6" s="20" t="s">
        <v>65</v>
      </c>
      <c r="AM6" s="20" t="s">
        <v>65</v>
      </c>
      <c r="AN6" s="20" t="s">
        <v>65</v>
      </c>
      <c r="AO6" s="20" t="s">
        <v>65</v>
      </c>
      <c r="AP6" s="20" t="s">
        <v>65</v>
      </c>
      <c r="AQ6" s="20" t="s">
        <v>65</v>
      </c>
      <c r="AR6" s="20" t="s">
        <v>65</v>
      </c>
      <c r="AS6" s="20" t="s">
        <v>65</v>
      </c>
      <c r="AT6" s="20" t="s">
        <v>65</v>
      </c>
      <c r="AU6" s="20" t="s">
        <v>66</v>
      </c>
      <c r="AV6" s="20" t="s">
        <v>66</v>
      </c>
      <c r="AW6" s="20" t="s">
        <v>66</v>
      </c>
      <c r="AX6" s="20" t="s">
        <v>66</v>
      </c>
      <c r="AY6" s="20" t="s">
        <v>66</v>
      </c>
      <c r="AZ6" s="20" t="s">
        <v>66</v>
      </c>
      <c r="BA6" s="20" t="s">
        <v>66</v>
      </c>
      <c r="BB6" s="20" t="s">
        <v>66</v>
      </c>
      <c r="BC6" s="20" t="s">
        <v>66</v>
      </c>
      <c r="BD6" s="20" t="s">
        <v>66</v>
      </c>
      <c r="BE6" s="20" t="s">
        <v>66</v>
      </c>
      <c r="BF6" s="20" t="s">
        <v>66</v>
      </c>
      <c r="BG6" s="20" t="s">
        <v>66</v>
      </c>
      <c r="BH6" s="20" t="s">
        <v>66</v>
      </c>
      <c r="BI6" s="20" t="s">
        <v>66</v>
      </c>
      <c r="BJ6" s="20" t="s">
        <v>66</v>
      </c>
    </row>
    <row r="7" spans="1:63" x14ac:dyDescent="0.2">
      <c r="A7" s="18">
        <v>41</v>
      </c>
      <c r="B7" s="4">
        <v>52.37</v>
      </c>
      <c r="C7" s="4">
        <f t="shared" ref="C7:C30" si="0">B7*0.4675</f>
        <v>24.482975</v>
      </c>
      <c r="D7" s="5">
        <v>0.77300000000000002</v>
      </c>
      <c r="E7" s="5">
        <f t="shared" ref="E7:E30" si="1">D7*0.5995</f>
        <v>0.46341350000000003</v>
      </c>
      <c r="F7" s="4">
        <v>17.27</v>
      </c>
      <c r="G7" s="4">
        <f t="shared" ref="G7:G30" si="2">F7*0.5294</f>
        <v>9.1427379999999996</v>
      </c>
      <c r="H7" s="4">
        <v>14.21</v>
      </c>
      <c r="I7" s="4">
        <f t="shared" ref="I7:I30" si="3">H7*0.6993</f>
        <v>9.9370530000000006</v>
      </c>
      <c r="J7" s="5">
        <v>0.56499999999999995</v>
      </c>
      <c r="K7" s="5">
        <f t="shared" ref="K7:K30" si="4">J7*0.7746</f>
        <v>0.43764899999999995</v>
      </c>
      <c r="L7" s="4">
        <v>1.94</v>
      </c>
      <c r="M7" s="4">
        <f t="shared" ref="M7:M30" si="5">L7*0.6031</f>
        <v>1.1700139999999999</v>
      </c>
      <c r="N7" s="6">
        <v>0.95</v>
      </c>
      <c r="O7" s="4">
        <f t="shared" ref="O7:O30" si="6">N7*0.7148</f>
        <v>0.67906</v>
      </c>
      <c r="P7" s="4">
        <v>0.79</v>
      </c>
      <c r="Q7" s="4">
        <f t="shared" ref="Q7:Q30" si="7">P7*0.7418</f>
        <v>0.58602200000000004</v>
      </c>
      <c r="R7" s="4">
        <v>3.07</v>
      </c>
      <c r="S7" s="4">
        <f t="shared" ref="S7:S30" si="8">R7*0.8302</f>
        <v>2.5487139999999999</v>
      </c>
      <c r="T7" s="5">
        <v>9.4E-2</v>
      </c>
      <c r="U7" s="5">
        <f t="shared" ref="U7:U30" si="9">T7*0.4364</f>
        <v>4.1021599999999998E-2</v>
      </c>
      <c r="V7" s="6">
        <v>16</v>
      </c>
      <c r="W7" s="6">
        <v>613</v>
      </c>
      <c r="X7" s="6">
        <v>16</v>
      </c>
      <c r="Y7" s="6">
        <v>104</v>
      </c>
      <c r="Z7" s="6">
        <v>50</v>
      </c>
      <c r="AA7" s="6" t="s">
        <v>63</v>
      </c>
      <c r="AB7" s="6">
        <v>55</v>
      </c>
      <c r="AC7" s="6">
        <v>29</v>
      </c>
      <c r="AD7" s="6">
        <v>132</v>
      </c>
      <c r="AE7" s="6">
        <v>93</v>
      </c>
      <c r="AF7" s="6">
        <v>19</v>
      </c>
      <c r="AG7" s="6">
        <v>3</v>
      </c>
      <c r="AH7" s="6">
        <v>191</v>
      </c>
      <c r="AI7" s="6">
        <v>32</v>
      </c>
      <c r="AJ7" s="6">
        <v>96</v>
      </c>
      <c r="AK7" s="6">
        <v>233</v>
      </c>
      <c r="AL7" s="7">
        <v>2.6778602864918586</v>
      </c>
      <c r="AM7" s="7">
        <v>5.0686512071110433E-2</v>
      </c>
      <c r="AN7" s="7">
        <v>1.086879335271338</v>
      </c>
      <c r="AO7" s="7">
        <v>4.7868483161171191E-2</v>
      </c>
      <c r="AP7" s="7">
        <v>0.1279719488844589</v>
      </c>
      <c r="AQ7" s="7">
        <v>7.4273155372055949E-2</v>
      </c>
      <c r="AR7" s="7">
        <v>6.4096991513920676E-2</v>
      </c>
      <c r="AS7" s="7">
        <v>0.27876922646148233</v>
      </c>
      <c r="AT7" s="7">
        <v>4.4867959685599649E-3</v>
      </c>
      <c r="AU7" s="7">
        <v>1.7500228049846775</v>
      </c>
      <c r="AV7" s="7">
        <v>67.047748715975459</v>
      </c>
      <c r="AW7" s="7">
        <v>1.7500228049846775</v>
      </c>
      <c r="AX7" s="7">
        <v>11.375148232400404</v>
      </c>
      <c r="AY7" s="7">
        <v>5.4688212655771169</v>
      </c>
      <c r="AZ7" s="7"/>
      <c r="BA7" s="7">
        <v>6.0157033921348289</v>
      </c>
      <c r="BB7" s="7">
        <v>3.1719163340347278</v>
      </c>
      <c r="BC7" s="7">
        <v>14.437688141123589</v>
      </c>
      <c r="BD7" s="7">
        <v>10.172007553973438</v>
      </c>
      <c r="BE7" s="7">
        <v>2.0781520809193044</v>
      </c>
      <c r="BF7" s="7">
        <v>0.32812927593462704</v>
      </c>
      <c r="BG7" s="7">
        <v>20.890897234504589</v>
      </c>
      <c r="BH7" s="7">
        <v>3.5000456099693551</v>
      </c>
      <c r="BI7" s="7">
        <v>10.500136829908065</v>
      </c>
      <c r="BJ7" s="7">
        <v>25.484707097589368</v>
      </c>
    </row>
    <row r="8" spans="1:63" x14ac:dyDescent="0.2">
      <c r="A8" s="19">
        <v>40</v>
      </c>
      <c r="B8" s="8">
        <v>57.35</v>
      </c>
      <c r="C8" s="8">
        <f t="shared" si="0"/>
        <v>26.811125000000001</v>
      </c>
      <c r="D8" s="7">
        <v>0.85799999999999998</v>
      </c>
      <c r="E8" s="7">
        <f t="shared" si="1"/>
        <v>0.51437100000000002</v>
      </c>
      <c r="F8" s="8">
        <v>19.850000000000001</v>
      </c>
      <c r="G8" s="8">
        <f t="shared" si="2"/>
        <v>10.50859</v>
      </c>
      <c r="H8" s="8">
        <v>7.69</v>
      </c>
      <c r="I8" s="8">
        <f t="shared" si="3"/>
        <v>5.3776170000000008</v>
      </c>
      <c r="J8" s="7">
        <v>0.10100000000000001</v>
      </c>
      <c r="K8" s="7">
        <f t="shared" si="4"/>
        <v>7.8234600000000001E-2</v>
      </c>
      <c r="L8" s="8">
        <v>1.87</v>
      </c>
      <c r="M8" s="8">
        <f t="shared" si="5"/>
        <v>1.1277969999999999</v>
      </c>
      <c r="N8" s="9">
        <v>0.56000000000000005</v>
      </c>
      <c r="O8" s="8">
        <f t="shared" si="6"/>
        <v>0.40028800000000003</v>
      </c>
      <c r="P8" s="8">
        <v>0.8</v>
      </c>
      <c r="Q8" s="8">
        <f t="shared" si="7"/>
        <v>0.59344000000000008</v>
      </c>
      <c r="R8" s="8">
        <v>3.52</v>
      </c>
      <c r="S8" s="8">
        <f t="shared" si="8"/>
        <v>2.922304</v>
      </c>
      <c r="T8" s="7">
        <v>7.6999999999999999E-2</v>
      </c>
      <c r="U8" s="7">
        <f t="shared" si="9"/>
        <v>3.3602800000000002E-2</v>
      </c>
      <c r="V8" s="9">
        <v>8</v>
      </c>
      <c r="W8" s="9">
        <v>574</v>
      </c>
      <c r="X8" s="9">
        <v>13</v>
      </c>
      <c r="Y8" s="9">
        <v>89</v>
      </c>
      <c r="Z8" s="9">
        <v>31</v>
      </c>
      <c r="AA8" s="6" t="s">
        <v>63</v>
      </c>
      <c r="AB8" s="9">
        <v>49</v>
      </c>
      <c r="AC8" s="9">
        <v>20</v>
      </c>
      <c r="AD8" s="9">
        <v>152</v>
      </c>
      <c r="AE8" s="9">
        <v>89</v>
      </c>
      <c r="AF8" s="9">
        <v>24</v>
      </c>
      <c r="AG8" s="9">
        <v>4</v>
      </c>
      <c r="AH8" s="9">
        <v>185</v>
      </c>
      <c r="AI8" s="9">
        <v>34</v>
      </c>
      <c r="AJ8" s="9">
        <v>88</v>
      </c>
      <c r="AK8" s="9">
        <v>244</v>
      </c>
      <c r="AL8" s="7">
        <v>2.5513532262653698</v>
      </c>
      <c r="AM8" s="7">
        <v>4.8947670429619963E-2</v>
      </c>
      <c r="AN8" s="7">
        <v>0.51173535174557205</v>
      </c>
      <c r="AO8" s="7">
        <v>7.4448237108879498E-3</v>
      </c>
      <c r="AP8" s="7">
        <v>0.10732143893709813</v>
      </c>
      <c r="AQ8" s="7">
        <v>3.809150418847819E-2</v>
      </c>
      <c r="AR8" s="7">
        <v>5.6471895849014957E-2</v>
      </c>
      <c r="AS8" s="7">
        <v>0.27808716488130186</v>
      </c>
      <c r="AT8" s="7">
        <v>3.1976506838691018E-3</v>
      </c>
      <c r="AU8" s="7">
        <v>0.76128196075781818</v>
      </c>
      <c r="AV8" s="7">
        <v>54.621980684373455</v>
      </c>
      <c r="AW8" s="7">
        <v>1.2370831862314544</v>
      </c>
      <c r="AX8" s="7">
        <v>8.4692618134307267</v>
      </c>
      <c r="AY8" s="7">
        <v>2.9499675979365452</v>
      </c>
      <c r="AZ8" s="7"/>
      <c r="BA8" s="7">
        <v>4.6628520096416359</v>
      </c>
      <c r="BB8" s="7">
        <v>1.9032049018945454</v>
      </c>
      <c r="BC8" s="7">
        <v>14.464357254398545</v>
      </c>
      <c r="BD8" s="7">
        <v>8.4692618134307267</v>
      </c>
      <c r="BE8" s="7">
        <v>2.2838458822734542</v>
      </c>
      <c r="BF8" s="7">
        <v>0.38064098037890909</v>
      </c>
      <c r="BG8" s="7">
        <v>17.604645342524545</v>
      </c>
      <c r="BH8" s="7">
        <v>3.2354483332207269</v>
      </c>
      <c r="BI8" s="7">
        <v>8.3741015683360001</v>
      </c>
      <c r="BJ8" s="7">
        <v>23.219099803113455</v>
      </c>
    </row>
    <row r="9" spans="1:63" x14ac:dyDescent="0.2">
      <c r="A9" s="19">
        <v>39</v>
      </c>
      <c r="B9" s="8">
        <v>56.64</v>
      </c>
      <c r="C9" s="8">
        <f t="shared" si="0"/>
        <v>26.479200000000002</v>
      </c>
      <c r="D9" s="7">
        <v>0.85499999999999998</v>
      </c>
      <c r="E9" s="7">
        <f t="shared" si="1"/>
        <v>0.51257249999999999</v>
      </c>
      <c r="F9" s="8">
        <v>19.920000000000002</v>
      </c>
      <c r="G9" s="8">
        <f t="shared" si="2"/>
        <v>10.545648</v>
      </c>
      <c r="H9" s="8">
        <v>8.9600000000000009</v>
      </c>
      <c r="I9" s="8">
        <f t="shared" si="3"/>
        <v>6.2657280000000011</v>
      </c>
      <c r="J9" s="7">
        <v>5.8999999999999997E-2</v>
      </c>
      <c r="K9" s="7">
        <f t="shared" si="4"/>
        <v>4.5701399999999996E-2</v>
      </c>
      <c r="L9" s="8">
        <v>1.7</v>
      </c>
      <c r="M9" s="8">
        <f t="shared" si="5"/>
        <v>1.0252699999999999</v>
      </c>
      <c r="N9" s="9">
        <v>0.4</v>
      </c>
      <c r="O9" s="8">
        <f t="shared" si="6"/>
        <v>0.28592000000000001</v>
      </c>
      <c r="P9" s="8">
        <v>0.85</v>
      </c>
      <c r="Q9" s="8">
        <f t="shared" si="7"/>
        <v>0.63053000000000003</v>
      </c>
      <c r="R9" s="8">
        <v>3.37</v>
      </c>
      <c r="S9" s="8">
        <f t="shared" si="8"/>
        <v>2.7977740000000004</v>
      </c>
      <c r="T9" s="7">
        <v>0.09</v>
      </c>
      <c r="U9" s="7">
        <f t="shared" si="9"/>
        <v>3.9275999999999998E-2</v>
      </c>
      <c r="V9" s="9">
        <v>11</v>
      </c>
      <c r="W9" s="9">
        <v>669</v>
      </c>
      <c r="X9" s="9">
        <v>21</v>
      </c>
      <c r="Y9" s="9">
        <v>90</v>
      </c>
      <c r="Z9" s="9">
        <v>67</v>
      </c>
      <c r="AA9" s="6" t="s">
        <v>63</v>
      </c>
      <c r="AB9" s="9">
        <v>93</v>
      </c>
      <c r="AC9" s="9">
        <v>26</v>
      </c>
      <c r="AD9" s="9">
        <v>145</v>
      </c>
      <c r="AE9" s="9">
        <v>96</v>
      </c>
      <c r="AF9" s="9">
        <v>23</v>
      </c>
      <c r="AG9" s="9">
        <v>5</v>
      </c>
      <c r="AH9" s="9">
        <v>188</v>
      </c>
      <c r="AI9" s="9">
        <v>32</v>
      </c>
      <c r="AJ9" s="9">
        <v>99</v>
      </c>
      <c r="AK9" s="9">
        <v>235</v>
      </c>
      <c r="AL9" s="7">
        <v>2.5109125584316869</v>
      </c>
      <c r="AM9" s="7">
        <v>4.8605121278464822E-2</v>
      </c>
      <c r="AN9" s="7">
        <v>0.59415296243530991</v>
      </c>
      <c r="AO9" s="7">
        <v>4.3336739477744749E-3</v>
      </c>
      <c r="AP9" s="7">
        <v>9.7222095787760018E-2</v>
      </c>
      <c r="AQ9" s="7">
        <v>2.7112606072192055E-2</v>
      </c>
      <c r="AR9" s="7">
        <v>5.979054108386702E-2</v>
      </c>
      <c r="AS9" s="7">
        <v>0.26530128826602217</v>
      </c>
      <c r="AT9" s="7">
        <v>3.7243799527539702E-3</v>
      </c>
      <c r="AU9" s="7">
        <v>1.0430843130739809</v>
      </c>
      <c r="AV9" s="7">
        <v>63.438491404226653</v>
      </c>
      <c r="AW9" s="7">
        <v>1.9913427795048726</v>
      </c>
      <c r="AX9" s="7">
        <v>8.5343261978780252</v>
      </c>
      <c r="AY9" s="7">
        <v>6.3533317250869743</v>
      </c>
      <c r="AZ9" s="7"/>
      <c r="BA9" s="7">
        <v>8.8188037378072934</v>
      </c>
      <c r="BB9" s="7">
        <v>2.4654720127203182</v>
      </c>
      <c r="BC9" s="7">
        <v>13.74974776324793</v>
      </c>
      <c r="BD9" s="7">
        <v>9.1032812777365599</v>
      </c>
      <c r="BE9" s="7">
        <v>2.1809944727910509</v>
      </c>
      <c r="BF9" s="7">
        <v>0.47412923321544587</v>
      </c>
      <c r="BG9" s="7">
        <v>17.827259168900763</v>
      </c>
      <c r="BH9" s="7">
        <v>3.0344270925788535</v>
      </c>
      <c r="BI9" s="7">
        <v>9.3877588176658282</v>
      </c>
      <c r="BJ9" s="7">
        <v>22.284073961125955</v>
      </c>
    </row>
    <row r="10" spans="1:63" x14ac:dyDescent="0.2">
      <c r="A10" s="19">
        <v>38</v>
      </c>
      <c r="B10" s="8">
        <v>59.07</v>
      </c>
      <c r="C10" s="8">
        <f t="shared" si="0"/>
        <v>27.615225000000002</v>
      </c>
      <c r="D10" s="7">
        <v>0.83499999999999996</v>
      </c>
      <c r="E10" s="7">
        <f t="shared" si="1"/>
        <v>0.50058250000000004</v>
      </c>
      <c r="F10" s="8">
        <v>18.62</v>
      </c>
      <c r="G10" s="8">
        <f t="shared" si="2"/>
        <v>9.8574280000000005</v>
      </c>
      <c r="H10" s="8">
        <v>5.85</v>
      </c>
      <c r="I10" s="8">
        <f t="shared" si="3"/>
        <v>4.0909050000000002</v>
      </c>
      <c r="J10" s="7">
        <v>4.1000000000000002E-2</v>
      </c>
      <c r="K10" s="7">
        <f t="shared" si="4"/>
        <v>3.1758599999999998E-2</v>
      </c>
      <c r="L10" s="8">
        <v>1.68</v>
      </c>
      <c r="M10" s="8">
        <f t="shared" si="5"/>
        <v>1.0132079999999999</v>
      </c>
      <c r="N10" s="9">
        <v>2.2799999999999998</v>
      </c>
      <c r="O10" s="8">
        <f t="shared" si="6"/>
        <v>1.6297439999999999</v>
      </c>
      <c r="P10" s="8">
        <v>0.97</v>
      </c>
      <c r="Q10" s="8">
        <f t="shared" si="7"/>
        <v>0.71954600000000002</v>
      </c>
      <c r="R10" s="8">
        <v>3.3</v>
      </c>
      <c r="S10" s="8">
        <f t="shared" si="8"/>
        <v>2.7396600000000002</v>
      </c>
      <c r="T10" s="7">
        <v>0.11899999999999999</v>
      </c>
      <c r="U10" s="7">
        <f t="shared" si="9"/>
        <v>5.1931600000000001E-2</v>
      </c>
      <c r="V10" s="9">
        <v>5</v>
      </c>
      <c r="W10" s="9">
        <v>666</v>
      </c>
      <c r="X10" s="9">
        <v>9</v>
      </c>
      <c r="Y10" s="9">
        <v>169</v>
      </c>
      <c r="Z10" s="9">
        <v>24</v>
      </c>
      <c r="AA10" s="6" t="s">
        <v>63</v>
      </c>
      <c r="AB10" s="9">
        <v>52</v>
      </c>
      <c r="AC10" s="9">
        <v>17</v>
      </c>
      <c r="AD10" s="9">
        <v>141</v>
      </c>
      <c r="AE10" s="9">
        <v>237</v>
      </c>
      <c r="AF10" s="9">
        <v>26</v>
      </c>
      <c r="AG10" s="9">
        <v>6</v>
      </c>
      <c r="AH10" s="9">
        <v>173</v>
      </c>
      <c r="AI10" s="9">
        <v>30</v>
      </c>
      <c r="AJ10" s="9">
        <v>72</v>
      </c>
      <c r="AK10" s="9">
        <v>268</v>
      </c>
      <c r="AL10" s="7">
        <v>2.8014635257797469</v>
      </c>
      <c r="AM10" s="7">
        <v>5.0782262878308622E-2</v>
      </c>
      <c r="AN10" s="7">
        <v>0.41500734268614492</v>
      </c>
      <c r="AO10" s="7">
        <v>3.2217937579660737E-3</v>
      </c>
      <c r="AP10" s="7">
        <v>0.10278624403850577</v>
      </c>
      <c r="AQ10" s="7">
        <v>0.16533156519124459</v>
      </c>
      <c r="AR10" s="7">
        <v>7.2995308715417442E-2</v>
      </c>
      <c r="AS10" s="7">
        <v>0.27792848195289888</v>
      </c>
      <c r="AT10" s="7">
        <v>5.2682707903116306E-3</v>
      </c>
      <c r="AU10" s="7">
        <v>0.50723170384810312</v>
      </c>
      <c r="AV10" s="7">
        <v>67.563262952567342</v>
      </c>
      <c r="AW10" s="7">
        <v>0.91301706692658569</v>
      </c>
      <c r="AX10" s="7">
        <v>17.144431590065885</v>
      </c>
      <c r="AY10" s="7">
        <v>2.4347121784708952</v>
      </c>
      <c r="AZ10" s="7"/>
      <c r="BA10" s="7">
        <v>5.275209720020273</v>
      </c>
      <c r="BB10" s="7">
        <v>1.7245877930835507</v>
      </c>
      <c r="BC10" s="7">
        <v>14.303934048516508</v>
      </c>
      <c r="BD10" s="7">
        <v>24.04278276240009</v>
      </c>
      <c r="BE10" s="7">
        <v>2.6376048600101365</v>
      </c>
      <c r="BF10" s="7">
        <v>0.60867804461772379</v>
      </c>
      <c r="BG10" s="7">
        <v>17.550216953144368</v>
      </c>
      <c r="BH10" s="7">
        <v>3.0433902230886187</v>
      </c>
      <c r="BI10" s="7">
        <v>7.3041365354126855</v>
      </c>
      <c r="BJ10" s="7">
        <v>27.187619326258329</v>
      </c>
    </row>
    <row r="11" spans="1:63" x14ac:dyDescent="0.2">
      <c r="A11" s="19">
        <v>37.5</v>
      </c>
      <c r="B11" s="8">
        <v>34.78</v>
      </c>
      <c r="C11" s="8">
        <f t="shared" si="0"/>
        <v>16.259650000000001</v>
      </c>
      <c r="D11" s="7">
        <v>0.46800000000000003</v>
      </c>
      <c r="E11" s="7">
        <f t="shared" si="1"/>
        <v>0.28056600000000004</v>
      </c>
      <c r="F11" s="8">
        <v>10.33</v>
      </c>
      <c r="G11" s="8">
        <f t="shared" si="2"/>
        <v>5.4687019999999995</v>
      </c>
      <c r="H11" s="8">
        <v>8.7799999999999994</v>
      </c>
      <c r="I11" s="8">
        <f t="shared" si="3"/>
        <v>6.1398539999999997</v>
      </c>
      <c r="J11" s="7">
        <v>1.081</v>
      </c>
      <c r="K11" s="7">
        <f t="shared" si="4"/>
        <v>0.83734259999999994</v>
      </c>
      <c r="L11" s="8">
        <v>2.52</v>
      </c>
      <c r="M11" s="8">
        <f t="shared" si="5"/>
        <v>1.5198119999999999</v>
      </c>
      <c r="N11" s="9">
        <v>17.34</v>
      </c>
      <c r="O11" s="8">
        <f t="shared" si="6"/>
        <v>12.394632</v>
      </c>
      <c r="P11" s="8">
        <v>0.5</v>
      </c>
      <c r="Q11" s="8">
        <f t="shared" si="7"/>
        <v>0.37090000000000001</v>
      </c>
      <c r="R11" s="8">
        <v>1.69</v>
      </c>
      <c r="S11" s="8">
        <f t="shared" si="8"/>
        <v>1.403038</v>
      </c>
      <c r="T11" s="7">
        <v>0.216</v>
      </c>
      <c r="U11" s="7">
        <f t="shared" si="9"/>
        <v>9.4262399999999996E-2</v>
      </c>
      <c r="V11" s="9">
        <v>47</v>
      </c>
      <c r="W11" s="9">
        <v>357</v>
      </c>
      <c r="X11" s="9">
        <v>15</v>
      </c>
      <c r="Y11" s="9">
        <v>64</v>
      </c>
      <c r="Z11" s="9">
        <v>18</v>
      </c>
      <c r="AA11" s="6" t="s">
        <v>63</v>
      </c>
      <c r="AB11" s="9">
        <v>43</v>
      </c>
      <c r="AC11" s="9">
        <v>17</v>
      </c>
      <c r="AD11" s="9">
        <v>72</v>
      </c>
      <c r="AE11" s="9">
        <v>195</v>
      </c>
      <c r="AF11" s="9">
        <v>15</v>
      </c>
      <c r="AG11" s="9">
        <v>4</v>
      </c>
      <c r="AH11" s="9">
        <v>106</v>
      </c>
      <c r="AI11" s="9">
        <v>31</v>
      </c>
      <c r="AJ11" s="9">
        <v>62</v>
      </c>
      <c r="AK11" s="9">
        <v>171</v>
      </c>
      <c r="AL11" s="7">
        <v>2.9732192392271517</v>
      </c>
      <c r="AM11" s="7">
        <v>5.1303947444933017E-2</v>
      </c>
      <c r="AN11" s="7">
        <v>1.1227260143266171</v>
      </c>
      <c r="AO11" s="7">
        <v>0.15311541934448064</v>
      </c>
      <c r="AP11" s="7">
        <v>0.27791091926383993</v>
      </c>
      <c r="AQ11" s="7">
        <v>2.2664668873893659</v>
      </c>
      <c r="AR11" s="7">
        <v>6.7822309571814302E-2</v>
      </c>
      <c r="AS11" s="7">
        <v>0.25655777184421463</v>
      </c>
      <c r="AT11" s="7">
        <v>1.723670443187433E-2</v>
      </c>
      <c r="AU11" s="7">
        <v>8.5943611482212781</v>
      </c>
      <c r="AV11" s="7">
        <v>65.280572976914826</v>
      </c>
      <c r="AW11" s="7">
        <v>2.7428812175174295</v>
      </c>
      <c r="AX11" s="7">
        <v>11.702959861407699</v>
      </c>
      <c r="AY11" s="7">
        <v>3.2914574610209155</v>
      </c>
      <c r="AZ11" s="7"/>
      <c r="BA11" s="7">
        <v>7.8629261568832973</v>
      </c>
      <c r="BB11" s="7">
        <v>3.1085987131864199</v>
      </c>
      <c r="BC11" s="7">
        <v>13.165829844083662</v>
      </c>
      <c r="BD11" s="7">
        <v>35.657455827726579</v>
      </c>
      <c r="BE11" s="7">
        <v>2.7428812175174295</v>
      </c>
      <c r="BF11" s="7">
        <v>0.73143499133798118</v>
      </c>
      <c r="BG11" s="7">
        <v>19.383027270456502</v>
      </c>
      <c r="BH11" s="7">
        <v>5.6686211828693542</v>
      </c>
      <c r="BI11" s="7">
        <v>11.337242365738708</v>
      </c>
      <c r="BJ11" s="7">
        <v>31.268845879698695</v>
      </c>
    </row>
    <row r="12" spans="1:63" x14ac:dyDescent="0.2">
      <c r="A12" s="19">
        <v>34.5</v>
      </c>
      <c r="B12" s="8">
        <v>54.73</v>
      </c>
      <c r="C12" s="8">
        <f t="shared" si="0"/>
        <v>25.586275000000001</v>
      </c>
      <c r="D12" s="7">
        <v>0.79400000000000004</v>
      </c>
      <c r="E12" s="7">
        <f t="shared" si="1"/>
        <v>0.47600300000000006</v>
      </c>
      <c r="F12" s="8">
        <v>17.059999999999999</v>
      </c>
      <c r="G12" s="8">
        <f t="shared" si="2"/>
        <v>9.0315639999999995</v>
      </c>
      <c r="H12" s="8">
        <v>7.07</v>
      </c>
      <c r="I12" s="8">
        <f t="shared" si="3"/>
        <v>4.9440510000000009</v>
      </c>
      <c r="J12" s="7">
        <v>1.9E-2</v>
      </c>
      <c r="K12" s="7">
        <f t="shared" si="4"/>
        <v>1.4717399999999999E-2</v>
      </c>
      <c r="L12" s="8">
        <v>1.1000000000000001</v>
      </c>
      <c r="M12" s="8">
        <f t="shared" si="5"/>
        <v>0.66341000000000006</v>
      </c>
      <c r="N12" s="9">
        <v>1.52</v>
      </c>
      <c r="O12" s="8">
        <f t="shared" si="6"/>
        <v>1.0864959999999999</v>
      </c>
      <c r="P12" s="8">
        <v>1.23</v>
      </c>
      <c r="Q12" s="8">
        <f t="shared" si="7"/>
        <v>0.91241400000000006</v>
      </c>
      <c r="R12" s="8">
        <v>3.2</v>
      </c>
      <c r="S12" s="8">
        <f t="shared" si="8"/>
        <v>2.6566400000000003</v>
      </c>
      <c r="T12" s="7">
        <v>8.5999999999999993E-2</v>
      </c>
      <c r="U12" s="7">
        <f t="shared" si="9"/>
        <v>3.7530399999999998E-2</v>
      </c>
      <c r="V12" s="9">
        <v>39</v>
      </c>
      <c r="W12" s="9">
        <v>565</v>
      </c>
      <c r="X12" s="9">
        <v>7</v>
      </c>
      <c r="Y12" s="9">
        <v>74</v>
      </c>
      <c r="Z12" s="9">
        <v>19</v>
      </c>
      <c r="AA12" s="6" t="s">
        <v>63</v>
      </c>
      <c r="AB12" s="9">
        <v>22</v>
      </c>
      <c r="AC12" s="9">
        <v>30</v>
      </c>
      <c r="AD12" s="9">
        <v>130</v>
      </c>
      <c r="AE12" s="9">
        <v>126</v>
      </c>
      <c r="AF12" s="9">
        <v>19</v>
      </c>
      <c r="AG12" s="9">
        <v>5</v>
      </c>
      <c r="AH12" s="9">
        <v>129</v>
      </c>
      <c r="AI12" s="9">
        <v>20</v>
      </c>
      <c r="AJ12" s="9">
        <v>47</v>
      </c>
      <c r="AK12" s="9">
        <v>227</v>
      </c>
      <c r="AL12" s="7">
        <v>2.8329838552879658</v>
      </c>
      <c r="AM12" s="7">
        <v>5.2704382098161522E-2</v>
      </c>
      <c r="AN12" s="7">
        <v>0.54741914025079164</v>
      </c>
      <c r="AO12" s="7">
        <v>1.6295516479759209E-3</v>
      </c>
      <c r="AP12" s="7">
        <v>7.3454608747720779E-2</v>
      </c>
      <c r="AQ12" s="7">
        <v>0.12029987275736517</v>
      </c>
      <c r="AR12" s="7">
        <v>0.10102502733745784</v>
      </c>
      <c r="AS12" s="7">
        <v>0.29415060337279353</v>
      </c>
      <c r="AT12" s="7">
        <v>4.1554707468163879E-3</v>
      </c>
      <c r="AU12" s="7">
        <v>4.3181889648348841</v>
      </c>
      <c r="AV12" s="7">
        <v>62.55837859312075</v>
      </c>
      <c r="AW12" s="7">
        <v>0.77505955779087654</v>
      </c>
      <c r="AX12" s="7">
        <v>8.1934867537892675</v>
      </c>
      <c r="AY12" s="7">
        <v>2.1037330854323795</v>
      </c>
      <c r="AZ12" s="7"/>
      <c r="BA12" s="7">
        <v>2.435901467342755</v>
      </c>
      <c r="BB12" s="7">
        <v>3.3216838191037565</v>
      </c>
      <c r="BC12" s="7">
        <v>14.39396321611628</v>
      </c>
      <c r="BD12" s="7">
        <v>13.951072040235779</v>
      </c>
      <c r="BE12" s="7">
        <v>2.1037330854323795</v>
      </c>
      <c r="BF12" s="7">
        <v>0.55361396985062616</v>
      </c>
      <c r="BG12" s="7">
        <v>14.283240422146154</v>
      </c>
      <c r="BH12" s="7">
        <v>2.2144558794025047</v>
      </c>
      <c r="BI12" s="7">
        <v>5.2039713165958856</v>
      </c>
      <c r="BJ12" s="7">
        <v>25.134074231218428</v>
      </c>
    </row>
    <row r="13" spans="1:63" x14ac:dyDescent="0.2">
      <c r="A13" s="19">
        <v>32</v>
      </c>
      <c r="B13" s="8">
        <v>55.13</v>
      </c>
      <c r="C13" s="8">
        <f t="shared" si="0"/>
        <v>25.773275000000002</v>
      </c>
      <c r="D13" s="7">
        <v>0.82599999999999996</v>
      </c>
      <c r="E13" s="7">
        <f t="shared" si="1"/>
        <v>0.49518699999999999</v>
      </c>
      <c r="F13" s="8">
        <v>19.89</v>
      </c>
      <c r="G13" s="8">
        <f t="shared" si="2"/>
        <v>10.529766</v>
      </c>
      <c r="H13" s="8">
        <v>5.73</v>
      </c>
      <c r="I13" s="8">
        <f t="shared" si="3"/>
        <v>4.0069890000000008</v>
      </c>
      <c r="J13" s="7">
        <v>0.11600000000000001</v>
      </c>
      <c r="K13" s="7">
        <f t="shared" si="4"/>
        <v>8.9853600000000006E-2</v>
      </c>
      <c r="L13" s="8">
        <v>1.5</v>
      </c>
      <c r="M13" s="8">
        <f t="shared" si="5"/>
        <v>0.90464999999999995</v>
      </c>
      <c r="N13" s="9">
        <v>1.08</v>
      </c>
      <c r="O13" s="8">
        <f t="shared" si="6"/>
        <v>0.771984</v>
      </c>
      <c r="P13" s="8">
        <v>0.87</v>
      </c>
      <c r="Q13" s="8">
        <f t="shared" si="7"/>
        <v>0.645366</v>
      </c>
      <c r="R13" s="8">
        <v>3.32</v>
      </c>
      <c r="S13" s="8">
        <f t="shared" si="8"/>
        <v>2.7562639999999998</v>
      </c>
      <c r="T13" s="7">
        <v>7.2999999999999995E-2</v>
      </c>
      <c r="U13" s="7">
        <f t="shared" si="9"/>
        <v>3.1857200000000002E-2</v>
      </c>
      <c r="V13" s="9">
        <v>25</v>
      </c>
      <c r="W13" s="9">
        <v>536</v>
      </c>
      <c r="X13" s="9">
        <v>37</v>
      </c>
      <c r="Y13" s="9">
        <v>85</v>
      </c>
      <c r="Z13" s="9">
        <v>63</v>
      </c>
      <c r="AA13" s="6" t="s">
        <v>63</v>
      </c>
      <c r="AB13" s="9">
        <v>71</v>
      </c>
      <c r="AC13" s="9">
        <v>17</v>
      </c>
      <c r="AD13" s="9">
        <v>140</v>
      </c>
      <c r="AE13" s="9">
        <v>91</v>
      </c>
      <c r="AF13" s="9">
        <v>24</v>
      </c>
      <c r="AG13" s="9">
        <v>6</v>
      </c>
      <c r="AH13" s="9">
        <v>116</v>
      </c>
      <c r="AI13" s="9">
        <v>25</v>
      </c>
      <c r="AJ13" s="9">
        <v>122</v>
      </c>
      <c r="AK13" s="9">
        <v>220</v>
      </c>
      <c r="AL13" s="7">
        <v>2.4476588558568158</v>
      </c>
      <c r="AM13" s="7">
        <v>4.7027350845213464E-2</v>
      </c>
      <c r="AN13" s="7">
        <v>0.38053922565800613</v>
      </c>
      <c r="AO13" s="7">
        <v>8.5332950418841227E-3</v>
      </c>
      <c r="AP13" s="7">
        <v>8.5913590102572074E-2</v>
      </c>
      <c r="AQ13" s="7">
        <v>7.3314449722814354E-2</v>
      </c>
      <c r="AR13" s="7">
        <v>6.1289681081231999E-2</v>
      </c>
      <c r="AS13" s="7">
        <v>0.26175928315975872</v>
      </c>
      <c r="AT13" s="7">
        <v>3.0254423507606915E-3</v>
      </c>
      <c r="AU13" s="7">
        <v>2.3742218013201812</v>
      </c>
      <c r="AV13" s="7">
        <v>50.903315420304686</v>
      </c>
      <c r="AW13" s="7">
        <v>3.5138482659538681</v>
      </c>
      <c r="AX13" s="7">
        <v>8.0723541244886157</v>
      </c>
      <c r="AY13" s="7">
        <v>5.9830389393268568</v>
      </c>
      <c r="AZ13" s="7"/>
      <c r="BA13" s="7">
        <v>6.7427899157493147</v>
      </c>
      <c r="BB13" s="7">
        <v>1.6144708248977233</v>
      </c>
      <c r="BC13" s="7">
        <v>13.295642087393015</v>
      </c>
      <c r="BD13" s="7">
        <v>8.6421673568054587</v>
      </c>
      <c r="BE13" s="7">
        <v>2.2792529292673738</v>
      </c>
      <c r="BF13" s="7">
        <v>0.56981323231684344</v>
      </c>
      <c r="BG13" s="7">
        <v>11.016389158125641</v>
      </c>
      <c r="BH13" s="7">
        <v>2.3742218013201812</v>
      </c>
      <c r="BI13" s="7">
        <v>11.586202390442484</v>
      </c>
      <c r="BJ13" s="7">
        <v>20.893151851617596</v>
      </c>
    </row>
    <row r="14" spans="1:63" x14ac:dyDescent="0.2">
      <c r="A14" s="19">
        <v>30</v>
      </c>
      <c r="B14" s="8">
        <v>61.16</v>
      </c>
      <c r="C14" s="8">
        <f t="shared" si="0"/>
        <v>28.592300000000002</v>
      </c>
      <c r="D14" s="7">
        <v>0.82199999999999995</v>
      </c>
      <c r="E14" s="7">
        <f t="shared" si="1"/>
        <v>0.49278899999999998</v>
      </c>
      <c r="F14" s="8">
        <v>17.93</v>
      </c>
      <c r="G14" s="8">
        <f t="shared" si="2"/>
        <v>9.4921419999999994</v>
      </c>
      <c r="H14" s="8">
        <v>3.82</v>
      </c>
      <c r="I14" s="8">
        <f t="shared" si="3"/>
        <v>2.6713260000000001</v>
      </c>
      <c r="J14" s="7">
        <v>0.14399999999999999</v>
      </c>
      <c r="K14" s="7">
        <f t="shared" si="4"/>
        <v>0.11154239999999999</v>
      </c>
      <c r="L14" s="8">
        <v>1.8</v>
      </c>
      <c r="M14" s="8">
        <f t="shared" si="5"/>
        <v>1.08558</v>
      </c>
      <c r="N14" s="9">
        <v>2.29</v>
      </c>
      <c r="O14" s="8">
        <f t="shared" si="6"/>
        <v>1.636892</v>
      </c>
      <c r="P14" s="8">
        <v>1.07</v>
      </c>
      <c r="Q14" s="8">
        <f t="shared" si="7"/>
        <v>0.79372600000000004</v>
      </c>
      <c r="R14" s="8">
        <v>3.26</v>
      </c>
      <c r="S14" s="8">
        <f t="shared" si="8"/>
        <v>2.7064520000000001</v>
      </c>
      <c r="T14" s="7">
        <v>7.8E-2</v>
      </c>
      <c r="U14" s="7">
        <f t="shared" si="9"/>
        <v>3.4039199999999999E-2</v>
      </c>
      <c r="V14" s="9">
        <v>3</v>
      </c>
      <c r="W14" s="9">
        <v>569</v>
      </c>
      <c r="X14" s="9">
        <v>9</v>
      </c>
      <c r="Y14" s="9">
        <v>115</v>
      </c>
      <c r="Z14" s="9">
        <v>57</v>
      </c>
      <c r="AA14" s="6" t="s">
        <v>63</v>
      </c>
      <c r="AB14" s="9">
        <v>41</v>
      </c>
      <c r="AC14" s="9">
        <v>24</v>
      </c>
      <c r="AD14" s="9">
        <v>136</v>
      </c>
      <c r="AE14" s="9">
        <v>126</v>
      </c>
      <c r="AF14" s="9">
        <v>16</v>
      </c>
      <c r="AG14" s="9">
        <v>5</v>
      </c>
      <c r="AH14" s="9">
        <v>132</v>
      </c>
      <c r="AI14" s="9">
        <v>25</v>
      </c>
      <c r="AJ14" s="9">
        <v>84</v>
      </c>
      <c r="AK14" s="9">
        <v>255</v>
      </c>
      <c r="AL14" s="7">
        <v>3.0122073605725666</v>
      </c>
      <c r="AM14" s="7">
        <v>5.1915468605505478E-2</v>
      </c>
      <c r="AN14" s="7">
        <v>0.28142499343140887</v>
      </c>
      <c r="AO14" s="7">
        <v>1.1751025216436922E-2</v>
      </c>
      <c r="AP14" s="7">
        <v>0.11436617783425491</v>
      </c>
      <c r="AQ14" s="7">
        <v>0.17244706200139021</v>
      </c>
      <c r="AR14" s="7">
        <v>8.3619271603817144E-2</v>
      </c>
      <c r="AS14" s="7">
        <v>0.28512552804203734</v>
      </c>
      <c r="AT14" s="7">
        <v>3.5860399054291436E-3</v>
      </c>
      <c r="AU14" s="7">
        <v>0.31605089767936467</v>
      </c>
      <c r="AV14" s="7">
        <v>59.944320259852837</v>
      </c>
      <c r="AW14" s="7">
        <v>0.94815269303809413</v>
      </c>
      <c r="AX14" s="7">
        <v>12.115284411042314</v>
      </c>
      <c r="AY14" s="7">
        <v>6.0049670559079296</v>
      </c>
      <c r="AZ14" s="7"/>
      <c r="BA14" s="7">
        <v>4.3193622682846513</v>
      </c>
      <c r="BB14" s="7">
        <v>2.5284071814349174</v>
      </c>
      <c r="BC14" s="7">
        <v>14.327640694797866</v>
      </c>
      <c r="BD14" s="7">
        <v>13.274137702533316</v>
      </c>
      <c r="BE14" s="7">
        <v>1.6856047876232785</v>
      </c>
      <c r="BF14" s="7">
        <v>0.52675149613227445</v>
      </c>
      <c r="BG14" s="7">
        <v>13.906239497892047</v>
      </c>
      <c r="BH14" s="7">
        <v>2.6337574806613726</v>
      </c>
      <c r="BI14" s="7">
        <v>8.8494251350222122</v>
      </c>
      <c r="BJ14" s="7">
        <v>26.864326302746001</v>
      </c>
    </row>
    <row r="15" spans="1:63" x14ac:dyDescent="0.2">
      <c r="A15" s="19">
        <v>28</v>
      </c>
      <c r="B15" s="8">
        <v>58.06</v>
      </c>
      <c r="C15" s="8">
        <f t="shared" si="0"/>
        <v>27.143050000000002</v>
      </c>
      <c r="D15" s="7">
        <v>0.83199999999999996</v>
      </c>
      <c r="E15" s="7">
        <f t="shared" si="1"/>
        <v>0.49878400000000001</v>
      </c>
      <c r="F15" s="8">
        <v>17.899999999999999</v>
      </c>
      <c r="G15" s="8">
        <f t="shared" si="2"/>
        <v>9.4762599999999981</v>
      </c>
      <c r="H15" s="8">
        <v>6</v>
      </c>
      <c r="I15" s="8">
        <f t="shared" si="3"/>
        <v>4.1958000000000002</v>
      </c>
      <c r="J15" s="7">
        <v>0.188</v>
      </c>
      <c r="K15" s="7">
        <f t="shared" si="4"/>
        <v>0.1456248</v>
      </c>
      <c r="L15" s="8">
        <v>2.17</v>
      </c>
      <c r="M15" s="8">
        <f t="shared" si="5"/>
        <v>1.308727</v>
      </c>
      <c r="N15" s="9">
        <v>1.99</v>
      </c>
      <c r="O15" s="8">
        <f t="shared" si="6"/>
        <v>1.422452</v>
      </c>
      <c r="P15" s="8">
        <v>1</v>
      </c>
      <c r="Q15" s="8">
        <f t="shared" si="7"/>
        <v>0.74180000000000001</v>
      </c>
      <c r="R15" s="8">
        <v>3.28</v>
      </c>
      <c r="S15" s="8">
        <f t="shared" si="8"/>
        <v>2.7230560000000001</v>
      </c>
      <c r="T15" s="7">
        <v>7.4999999999999997E-2</v>
      </c>
      <c r="U15" s="7">
        <f t="shared" si="9"/>
        <v>3.2730000000000002E-2</v>
      </c>
      <c r="V15" s="9">
        <v>2</v>
      </c>
      <c r="W15" s="9">
        <v>564</v>
      </c>
      <c r="X15" s="9">
        <v>8</v>
      </c>
      <c r="Y15" s="9">
        <v>97</v>
      </c>
      <c r="Z15" s="9">
        <v>32</v>
      </c>
      <c r="AA15" s="6" t="s">
        <v>63</v>
      </c>
      <c r="AB15" s="9">
        <v>34</v>
      </c>
      <c r="AC15" s="9">
        <v>24</v>
      </c>
      <c r="AD15" s="9">
        <v>136</v>
      </c>
      <c r="AE15" s="9">
        <v>115</v>
      </c>
      <c r="AF15" s="9">
        <v>19</v>
      </c>
      <c r="AG15" s="9">
        <v>4</v>
      </c>
      <c r="AH15" s="9">
        <v>130</v>
      </c>
      <c r="AI15" s="9">
        <v>23</v>
      </c>
      <c r="AJ15" s="9">
        <v>87</v>
      </c>
      <c r="AK15" s="9">
        <v>235</v>
      </c>
      <c r="AL15" s="7">
        <v>2.8643209451830161</v>
      </c>
      <c r="AM15" s="7">
        <v>5.2635111320288815E-2</v>
      </c>
      <c r="AN15" s="7">
        <v>0.44276961586110986</v>
      </c>
      <c r="AO15" s="7">
        <v>1.5367328460806271E-2</v>
      </c>
      <c r="AP15" s="7">
        <v>0.13810585610778939</v>
      </c>
      <c r="AQ15" s="7">
        <v>0.15010689871320546</v>
      </c>
      <c r="AR15" s="7">
        <v>7.827982769573652E-2</v>
      </c>
      <c r="AS15" s="7">
        <v>0.28735556010493596</v>
      </c>
      <c r="AT15" s="7">
        <v>3.4538942578612244E-3</v>
      </c>
      <c r="AU15" s="7">
        <v>0.21105372794752364</v>
      </c>
      <c r="AV15" s="7">
        <v>59.51715128120167</v>
      </c>
      <c r="AW15" s="7">
        <v>0.84421491179009456</v>
      </c>
      <c r="AX15" s="7">
        <v>10.236105805454896</v>
      </c>
      <c r="AY15" s="7">
        <v>3.3768596471603782</v>
      </c>
      <c r="AZ15" s="7"/>
      <c r="BA15" s="7">
        <v>3.587913375107902</v>
      </c>
      <c r="BB15" s="7">
        <v>2.5326447353702837</v>
      </c>
      <c r="BC15" s="7">
        <v>14.351653500431608</v>
      </c>
      <c r="BD15" s="7">
        <v>12.13558935698261</v>
      </c>
      <c r="BE15" s="7">
        <v>2.0050104155014745</v>
      </c>
      <c r="BF15" s="7">
        <v>0.42210745589504728</v>
      </c>
      <c r="BG15" s="7">
        <v>13.718492316589037</v>
      </c>
      <c r="BH15" s="7">
        <v>2.427117871396522</v>
      </c>
      <c r="BI15" s="7">
        <v>9.1808371657172785</v>
      </c>
      <c r="BJ15" s="7">
        <v>24.79881303383403</v>
      </c>
    </row>
    <row r="16" spans="1:63" x14ac:dyDescent="0.2">
      <c r="A16" s="19">
        <v>26</v>
      </c>
      <c r="B16" s="8">
        <v>53.53</v>
      </c>
      <c r="C16" s="8">
        <f t="shared" si="0"/>
        <v>25.025275000000001</v>
      </c>
      <c r="D16" s="7">
        <v>0.77200000000000002</v>
      </c>
      <c r="E16" s="7">
        <f t="shared" si="1"/>
        <v>0.46281400000000006</v>
      </c>
      <c r="F16" s="8">
        <v>17.71</v>
      </c>
      <c r="G16" s="8">
        <f t="shared" si="2"/>
        <v>9.3756740000000001</v>
      </c>
      <c r="H16" s="8">
        <v>8.1199999999999992</v>
      </c>
      <c r="I16" s="8">
        <f t="shared" si="3"/>
        <v>5.6783159999999997</v>
      </c>
      <c r="J16" s="7">
        <v>0.27300000000000002</v>
      </c>
      <c r="K16" s="7">
        <f t="shared" si="4"/>
        <v>0.21146580000000001</v>
      </c>
      <c r="L16" s="8">
        <v>2.41</v>
      </c>
      <c r="M16" s="8">
        <f t="shared" si="5"/>
        <v>1.453471</v>
      </c>
      <c r="N16" s="9">
        <v>2.64</v>
      </c>
      <c r="O16" s="8">
        <f t="shared" si="6"/>
        <v>1.8870720000000001</v>
      </c>
      <c r="P16" s="8">
        <v>0.87</v>
      </c>
      <c r="Q16" s="8">
        <f t="shared" si="7"/>
        <v>0.645366</v>
      </c>
      <c r="R16" s="8">
        <v>3.19</v>
      </c>
      <c r="S16" s="8">
        <f t="shared" si="8"/>
        <v>2.6483380000000003</v>
      </c>
      <c r="T16" s="7">
        <v>0.115</v>
      </c>
      <c r="U16" s="7">
        <f t="shared" si="9"/>
        <v>5.0186000000000001E-2</v>
      </c>
      <c r="V16" s="9">
        <v>3</v>
      </c>
      <c r="W16" s="9">
        <v>545</v>
      </c>
      <c r="X16" s="9">
        <v>7</v>
      </c>
      <c r="Y16" s="9">
        <v>102</v>
      </c>
      <c r="Z16" s="9">
        <v>40</v>
      </c>
      <c r="AA16" s="6" t="s">
        <v>63</v>
      </c>
      <c r="AB16" s="9">
        <v>37</v>
      </c>
      <c r="AC16" s="9">
        <v>24</v>
      </c>
      <c r="AD16" s="9">
        <v>135</v>
      </c>
      <c r="AE16" s="9">
        <v>123</v>
      </c>
      <c r="AF16" s="9">
        <v>20</v>
      </c>
      <c r="AG16" s="9">
        <v>3</v>
      </c>
      <c r="AH16" s="9">
        <v>139</v>
      </c>
      <c r="AI16" s="9">
        <v>26</v>
      </c>
      <c r="AJ16" s="9">
        <v>77</v>
      </c>
      <c r="AK16" s="9">
        <v>203</v>
      </c>
      <c r="AL16" s="7">
        <v>2.6691707710826975</v>
      </c>
      <c r="AM16" s="7">
        <v>4.9363277776083091E-2</v>
      </c>
      <c r="AN16" s="7">
        <v>0.60564349827009767</v>
      </c>
      <c r="AO16" s="7">
        <v>2.2554730465244418E-2</v>
      </c>
      <c r="AP16" s="7">
        <v>0.15502576134793081</v>
      </c>
      <c r="AQ16" s="7">
        <v>0.20127320979803692</v>
      </c>
      <c r="AR16" s="7">
        <v>6.8834091287730353E-2</v>
      </c>
      <c r="AS16" s="7">
        <v>0.28246907902301216</v>
      </c>
      <c r="AT16" s="7">
        <v>5.3527885035251866E-3</v>
      </c>
      <c r="AU16" s="7">
        <v>0.31997699578718286</v>
      </c>
      <c r="AV16" s="7">
        <v>58.129154234671553</v>
      </c>
      <c r="AW16" s="7">
        <v>0.74661299017009342</v>
      </c>
      <c r="AX16" s="7">
        <v>10.879217856764217</v>
      </c>
      <c r="AY16" s="7">
        <v>4.2663599438291051</v>
      </c>
      <c r="AZ16" s="7"/>
      <c r="BA16" s="7">
        <v>3.9463829480419221</v>
      </c>
      <c r="BB16" s="7">
        <v>2.5598159662974629</v>
      </c>
      <c r="BC16" s="7">
        <v>14.398964810423228</v>
      </c>
      <c r="BD16" s="7">
        <v>13.119056827274498</v>
      </c>
      <c r="BE16" s="7">
        <v>2.1331799719145526</v>
      </c>
      <c r="BF16" s="7">
        <v>0.31997699578718286</v>
      </c>
      <c r="BG16" s="7">
        <v>14.82560080480614</v>
      </c>
      <c r="BH16" s="7">
        <v>2.7731339634889181</v>
      </c>
      <c r="BI16" s="7">
        <v>8.2127428918710272</v>
      </c>
      <c r="BJ16" s="7">
        <v>21.651776714932709</v>
      </c>
    </row>
    <row r="17" spans="1:62" x14ac:dyDescent="0.2">
      <c r="A17" s="19">
        <v>24</v>
      </c>
      <c r="B17" s="8">
        <v>56.7</v>
      </c>
      <c r="C17" s="8">
        <f t="shared" si="0"/>
        <v>26.507250000000003</v>
      </c>
      <c r="D17" s="7">
        <v>0.80900000000000005</v>
      </c>
      <c r="E17" s="7">
        <f t="shared" si="1"/>
        <v>0.48499550000000008</v>
      </c>
      <c r="F17" s="8">
        <v>18.14</v>
      </c>
      <c r="G17" s="8">
        <f t="shared" si="2"/>
        <v>9.6033159999999995</v>
      </c>
      <c r="H17" s="8">
        <v>6.94</v>
      </c>
      <c r="I17" s="8">
        <f t="shared" si="3"/>
        <v>4.8531420000000001</v>
      </c>
      <c r="J17" s="7">
        <v>0.19800000000000001</v>
      </c>
      <c r="K17" s="7">
        <f t="shared" si="4"/>
        <v>0.1533708</v>
      </c>
      <c r="L17" s="8">
        <v>2.14</v>
      </c>
      <c r="M17" s="8">
        <f t="shared" si="5"/>
        <v>1.2906340000000001</v>
      </c>
      <c r="N17" s="9">
        <v>2.04</v>
      </c>
      <c r="O17" s="8">
        <f t="shared" si="6"/>
        <v>1.4581919999999999</v>
      </c>
      <c r="P17" s="8">
        <v>0.92</v>
      </c>
      <c r="Q17" s="8">
        <f t="shared" si="7"/>
        <v>0.68245600000000006</v>
      </c>
      <c r="R17" s="8">
        <v>3.19</v>
      </c>
      <c r="S17" s="8">
        <f t="shared" si="8"/>
        <v>2.6483380000000003</v>
      </c>
      <c r="T17" s="7">
        <v>9.5000000000000001E-2</v>
      </c>
      <c r="U17" s="7">
        <f t="shared" si="9"/>
        <v>4.1458000000000002E-2</v>
      </c>
      <c r="V17" s="9">
        <v>4</v>
      </c>
      <c r="W17" s="9">
        <v>624</v>
      </c>
      <c r="X17" s="9">
        <v>8</v>
      </c>
      <c r="Y17" s="9">
        <v>157</v>
      </c>
      <c r="Z17" s="9">
        <v>43</v>
      </c>
      <c r="AA17" s="6" t="s">
        <v>63</v>
      </c>
      <c r="AB17" s="9">
        <v>47</v>
      </c>
      <c r="AC17" s="9">
        <v>16</v>
      </c>
      <c r="AD17" s="9">
        <v>135</v>
      </c>
      <c r="AE17" s="9">
        <v>129</v>
      </c>
      <c r="AF17" s="9">
        <v>21</v>
      </c>
      <c r="AG17" s="9">
        <v>5</v>
      </c>
      <c r="AH17" s="9">
        <v>161</v>
      </c>
      <c r="AI17" s="9">
        <v>23</v>
      </c>
      <c r="AJ17" s="9">
        <v>86</v>
      </c>
      <c r="AK17" s="9">
        <v>225</v>
      </c>
      <c r="AL17" s="7">
        <v>2.7602184495438871</v>
      </c>
      <c r="AM17" s="7">
        <v>5.0502920033038599E-2</v>
      </c>
      <c r="AN17" s="7">
        <v>0.50536106486551102</v>
      </c>
      <c r="AO17" s="7">
        <v>1.5970608485652248E-2</v>
      </c>
      <c r="AP17" s="7">
        <v>0.13439461952517237</v>
      </c>
      <c r="AQ17" s="7">
        <v>0.15184255105215741</v>
      </c>
      <c r="AR17" s="7">
        <v>7.1064619762590348E-2</v>
      </c>
      <c r="AS17" s="7">
        <v>0.27577328497781395</v>
      </c>
      <c r="AT17" s="7">
        <v>4.3170504854781414E-3</v>
      </c>
      <c r="AU17" s="7">
        <v>0.4165227927520036</v>
      </c>
      <c r="AV17" s="7">
        <v>64.977555669312565</v>
      </c>
      <c r="AW17" s="7">
        <v>0.8330455855040072</v>
      </c>
      <c r="AX17" s="7">
        <v>16.348519615516143</v>
      </c>
      <c r="AY17" s="7">
        <v>4.4776200220840385</v>
      </c>
      <c r="AZ17" s="7"/>
      <c r="BA17" s="7">
        <v>4.8941428148360426</v>
      </c>
      <c r="BB17" s="7">
        <v>1.6660911710080144</v>
      </c>
      <c r="BC17" s="7">
        <v>14.057644255380122</v>
      </c>
      <c r="BD17" s="7">
        <v>13.432860066252116</v>
      </c>
      <c r="BE17" s="7">
        <v>2.1867446619480191</v>
      </c>
      <c r="BF17" s="7">
        <v>0.52065349094000446</v>
      </c>
      <c r="BG17" s="7">
        <v>16.765042408268144</v>
      </c>
      <c r="BH17" s="7">
        <v>2.3950060583240207</v>
      </c>
      <c r="BI17" s="7">
        <v>8.9552400441680771</v>
      </c>
      <c r="BJ17" s="7">
        <v>23.429407092300202</v>
      </c>
    </row>
    <row r="18" spans="1:62" x14ac:dyDescent="0.2">
      <c r="A18" s="19">
        <v>22</v>
      </c>
      <c r="B18" s="8">
        <v>56.69</v>
      </c>
      <c r="C18" s="8">
        <f t="shared" si="0"/>
        <v>26.502575</v>
      </c>
      <c r="D18" s="7">
        <v>0.84299999999999997</v>
      </c>
      <c r="E18" s="7">
        <f t="shared" si="1"/>
        <v>0.50537850000000006</v>
      </c>
      <c r="F18" s="8">
        <v>18.84</v>
      </c>
      <c r="G18" s="8">
        <f t="shared" si="2"/>
        <v>9.9738959999999999</v>
      </c>
      <c r="H18" s="8">
        <v>5.61</v>
      </c>
      <c r="I18" s="8">
        <f t="shared" si="3"/>
        <v>3.9230730000000005</v>
      </c>
      <c r="J18" s="7">
        <v>0.14699999999999999</v>
      </c>
      <c r="K18" s="7">
        <f t="shared" si="4"/>
        <v>0.11386619999999999</v>
      </c>
      <c r="L18" s="8">
        <v>2.02</v>
      </c>
      <c r="M18" s="8">
        <f t="shared" si="5"/>
        <v>1.218262</v>
      </c>
      <c r="N18" s="9">
        <v>2.7</v>
      </c>
      <c r="O18" s="8">
        <f t="shared" si="6"/>
        <v>1.9299600000000001</v>
      </c>
      <c r="P18" s="8">
        <v>0.91</v>
      </c>
      <c r="Q18" s="8">
        <f t="shared" si="7"/>
        <v>0.67503800000000003</v>
      </c>
      <c r="R18" s="8">
        <v>3.27</v>
      </c>
      <c r="S18" s="8">
        <f t="shared" si="8"/>
        <v>2.7147540000000001</v>
      </c>
      <c r="T18" s="7">
        <v>0.114</v>
      </c>
      <c r="U18" s="7">
        <f t="shared" si="9"/>
        <v>4.9749600000000005E-2</v>
      </c>
      <c r="V18" s="9">
        <v>6</v>
      </c>
      <c r="W18" s="9">
        <v>601</v>
      </c>
      <c r="X18" s="9">
        <v>16</v>
      </c>
      <c r="Y18" s="9">
        <v>90</v>
      </c>
      <c r="Z18" s="9">
        <v>39</v>
      </c>
      <c r="AA18" s="6" t="s">
        <v>63</v>
      </c>
      <c r="AB18" s="9">
        <v>40</v>
      </c>
      <c r="AC18" s="9">
        <v>22</v>
      </c>
      <c r="AD18" s="9">
        <v>137</v>
      </c>
      <c r="AE18" s="9">
        <v>138</v>
      </c>
      <c r="AF18" s="9">
        <v>19</v>
      </c>
      <c r="AG18" s="9">
        <v>4</v>
      </c>
      <c r="AH18" s="9">
        <v>150</v>
      </c>
      <c r="AI18" s="9">
        <v>27</v>
      </c>
      <c r="AJ18" s="9">
        <v>90</v>
      </c>
      <c r="AK18" s="9">
        <v>220</v>
      </c>
      <c r="AL18" s="7">
        <v>2.657193838796795</v>
      </c>
      <c r="AM18" s="7">
        <v>5.0670119279366869E-2</v>
      </c>
      <c r="AN18" s="7">
        <v>0.39333405922820935</v>
      </c>
      <c r="AO18" s="7">
        <v>1.1416421426491713E-2</v>
      </c>
      <c r="AP18" s="7">
        <v>0.12214504743181601</v>
      </c>
      <c r="AQ18" s="7">
        <v>0.19350111531140893</v>
      </c>
      <c r="AR18" s="7">
        <v>6.7680473106998512E-2</v>
      </c>
      <c r="AS18" s="7">
        <v>0.27218591411019327</v>
      </c>
      <c r="AT18" s="7">
        <v>4.9879806246225155E-3</v>
      </c>
      <c r="AU18" s="7">
        <v>0.60157033921348291</v>
      </c>
      <c r="AV18" s="7">
        <v>60.257295644550538</v>
      </c>
      <c r="AW18" s="7">
        <v>1.6041875712359543</v>
      </c>
      <c r="AX18" s="7">
        <v>9.0235550882022437</v>
      </c>
      <c r="AY18" s="7">
        <v>3.9102072048876386</v>
      </c>
      <c r="AZ18" s="7"/>
      <c r="BA18" s="7">
        <v>4.0104689280898862</v>
      </c>
      <c r="BB18" s="7">
        <v>2.2057579104494374</v>
      </c>
      <c r="BC18" s="7">
        <v>13.73585607870786</v>
      </c>
      <c r="BD18" s="7">
        <v>13.836117801910106</v>
      </c>
      <c r="BE18" s="7">
        <v>1.9049727408426957</v>
      </c>
      <c r="BF18" s="7">
        <v>0.40104689280898859</v>
      </c>
      <c r="BG18" s="7">
        <v>15.039258480337072</v>
      </c>
      <c r="BH18" s="7">
        <v>2.707066526460673</v>
      </c>
      <c r="BI18" s="7">
        <v>9.0235550882022437</v>
      </c>
      <c r="BJ18" s="7">
        <v>22.057579104494373</v>
      </c>
    </row>
    <row r="19" spans="1:62" x14ac:dyDescent="0.2">
      <c r="A19" s="19">
        <v>20</v>
      </c>
      <c r="B19" s="8">
        <v>51.72</v>
      </c>
      <c r="C19" s="8">
        <f t="shared" si="0"/>
        <v>24.179100000000002</v>
      </c>
      <c r="D19" s="7">
        <v>0.755</v>
      </c>
      <c r="E19" s="7">
        <f t="shared" si="1"/>
        <v>0.45262250000000004</v>
      </c>
      <c r="F19" s="8">
        <v>16.920000000000002</v>
      </c>
      <c r="G19" s="8">
        <f t="shared" si="2"/>
        <v>8.9574480000000012</v>
      </c>
      <c r="H19" s="8">
        <v>8.8800000000000008</v>
      </c>
      <c r="I19" s="8">
        <f t="shared" si="3"/>
        <v>6.2097840000000009</v>
      </c>
      <c r="J19" s="7">
        <v>0.23799999999999999</v>
      </c>
      <c r="K19" s="7">
        <f t="shared" si="4"/>
        <v>0.18435479999999999</v>
      </c>
      <c r="L19" s="8">
        <v>2.42</v>
      </c>
      <c r="M19" s="8">
        <f t="shared" si="5"/>
        <v>1.4595019999999999</v>
      </c>
      <c r="N19" s="9">
        <v>3.26</v>
      </c>
      <c r="O19" s="8">
        <f t="shared" si="6"/>
        <v>2.3302479999999997</v>
      </c>
      <c r="P19" s="8">
        <v>0.76</v>
      </c>
      <c r="Q19" s="8">
        <f t="shared" si="7"/>
        <v>0.56376800000000005</v>
      </c>
      <c r="R19" s="8">
        <v>2.82</v>
      </c>
      <c r="S19" s="8">
        <f t="shared" si="8"/>
        <v>2.341164</v>
      </c>
      <c r="T19" s="7">
        <v>0.17599999999999999</v>
      </c>
      <c r="U19" s="7">
        <f t="shared" si="9"/>
        <v>7.6806399999999997E-2</v>
      </c>
      <c r="V19" s="9">
        <v>3</v>
      </c>
      <c r="W19" s="9">
        <v>796</v>
      </c>
      <c r="X19" s="9">
        <v>4</v>
      </c>
      <c r="Y19" s="9">
        <v>83</v>
      </c>
      <c r="Z19" s="9">
        <v>24</v>
      </c>
      <c r="AA19" s="6" t="s">
        <v>63</v>
      </c>
      <c r="AB19" s="9">
        <v>27</v>
      </c>
      <c r="AC19" s="9">
        <v>24</v>
      </c>
      <c r="AD19" s="9">
        <v>124</v>
      </c>
      <c r="AE19" s="9">
        <v>386</v>
      </c>
      <c r="AF19" s="9">
        <v>32</v>
      </c>
      <c r="AG19" s="9">
        <v>5</v>
      </c>
      <c r="AH19" s="9">
        <v>177</v>
      </c>
      <c r="AI19" s="9">
        <v>25</v>
      </c>
      <c r="AJ19" s="9">
        <v>72</v>
      </c>
      <c r="AK19" s="9">
        <v>211</v>
      </c>
      <c r="AL19" s="7">
        <v>2.6993290946260586</v>
      </c>
      <c r="AM19" s="7">
        <v>5.0530296128986733E-2</v>
      </c>
      <c r="AN19" s="7">
        <v>0.69325370351019622</v>
      </c>
      <c r="AO19" s="7">
        <v>2.0581174459511232E-2</v>
      </c>
      <c r="AP19" s="7">
        <v>0.16293725623637442</v>
      </c>
      <c r="AQ19" s="7">
        <v>0.26014641670261435</v>
      </c>
      <c r="AR19" s="7">
        <v>6.2938461936926676E-2</v>
      </c>
      <c r="AS19" s="7">
        <v>0.26136506737186749</v>
      </c>
      <c r="AT19" s="7">
        <v>8.5745850827155228E-3</v>
      </c>
      <c r="AU19" s="7">
        <v>0.33491682005857021</v>
      </c>
      <c r="AV19" s="7">
        <v>88.864596255540633</v>
      </c>
      <c r="AW19" s="7">
        <v>0.44655576007809361</v>
      </c>
      <c r="AX19" s="7">
        <v>9.2660320216204433</v>
      </c>
      <c r="AY19" s="7">
        <v>2.6793345604685617</v>
      </c>
      <c r="AZ19" s="7"/>
      <c r="BA19" s="7">
        <v>3.0142513805271318</v>
      </c>
      <c r="BB19" s="7">
        <v>2.6793345604685617</v>
      </c>
      <c r="BC19" s="7">
        <v>13.843228562420903</v>
      </c>
      <c r="BD19" s="7">
        <v>43.092630847536036</v>
      </c>
      <c r="BE19" s="7">
        <v>3.5724460806247489</v>
      </c>
      <c r="BF19" s="7">
        <v>0.55819470009761707</v>
      </c>
      <c r="BG19" s="7">
        <v>19.760092383455643</v>
      </c>
      <c r="BH19" s="7">
        <v>2.7909735004880849</v>
      </c>
      <c r="BI19" s="7">
        <v>8.0380036814056854</v>
      </c>
      <c r="BJ19" s="7">
        <v>23.555816344119439</v>
      </c>
    </row>
    <row r="20" spans="1:62" x14ac:dyDescent="0.2">
      <c r="A20" s="19">
        <v>18</v>
      </c>
      <c r="B20" s="8">
        <v>51.44</v>
      </c>
      <c r="C20" s="8">
        <f t="shared" si="0"/>
        <v>24.048200000000001</v>
      </c>
      <c r="D20" s="7">
        <v>0.77900000000000003</v>
      </c>
      <c r="E20" s="7">
        <f t="shared" si="1"/>
        <v>0.46701050000000005</v>
      </c>
      <c r="F20" s="8">
        <v>17.22</v>
      </c>
      <c r="G20" s="8">
        <f t="shared" si="2"/>
        <v>9.1162679999999998</v>
      </c>
      <c r="H20" s="8">
        <v>8.15</v>
      </c>
      <c r="I20" s="8">
        <f t="shared" si="3"/>
        <v>5.6992950000000002</v>
      </c>
      <c r="J20" s="7">
        <v>0.21099999999999999</v>
      </c>
      <c r="K20" s="7">
        <f t="shared" si="4"/>
        <v>0.16344059999999999</v>
      </c>
      <c r="L20" s="8">
        <v>2.33</v>
      </c>
      <c r="M20" s="8">
        <f t="shared" si="5"/>
        <v>1.4052229999999999</v>
      </c>
      <c r="N20" s="9">
        <v>3.69</v>
      </c>
      <c r="O20" s="8">
        <f t="shared" si="6"/>
        <v>2.6376119999999998</v>
      </c>
      <c r="P20" s="8">
        <v>0.8</v>
      </c>
      <c r="Q20" s="8">
        <f t="shared" si="7"/>
        <v>0.59344000000000008</v>
      </c>
      <c r="R20" s="8">
        <v>2.8</v>
      </c>
      <c r="S20" s="8">
        <f t="shared" si="8"/>
        <v>2.32456</v>
      </c>
      <c r="T20" s="7">
        <v>0.223</v>
      </c>
      <c r="U20" s="7">
        <f t="shared" si="9"/>
        <v>9.7317200000000006E-2</v>
      </c>
      <c r="V20" s="9">
        <v>2</v>
      </c>
      <c r="W20" s="9">
        <v>923</v>
      </c>
      <c r="X20" s="9">
        <v>6</v>
      </c>
      <c r="Y20" s="9">
        <v>80</v>
      </c>
      <c r="Z20" s="9">
        <v>32</v>
      </c>
      <c r="AA20" s="6" t="s">
        <v>63</v>
      </c>
      <c r="AB20" s="9">
        <v>31</v>
      </c>
      <c r="AC20" s="9">
        <v>19</v>
      </c>
      <c r="AD20" s="9">
        <v>122</v>
      </c>
      <c r="AE20" s="9">
        <v>501</v>
      </c>
      <c r="AF20" s="9">
        <v>34</v>
      </c>
      <c r="AG20" s="9">
        <v>6</v>
      </c>
      <c r="AH20" s="9">
        <v>154</v>
      </c>
      <c r="AI20" s="9">
        <v>23</v>
      </c>
      <c r="AJ20" s="9">
        <v>73</v>
      </c>
      <c r="AK20" s="9">
        <v>217</v>
      </c>
      <c r="AL20" s="7">
        <v>2.6379435093395678</v>
      </c>
      <c r="AM20" s="7">
        <v>5.1228254807778803E-2</v>
      </c>
      <c r="AN20" s="7">
        <v>0.6251785270024971</v>
      </c>
      <c r="AO20" s="7">
        <v>1.7928454933532012E-2</v>
      </c>
      <c r="AP20" s="7">
        <v>0.15414454686939874</v>
      </c>
      <c r="AQ20" s="7">
        <v>0.28933023908467809</v>
      </c>
      <c r="AR20" s="7">
        <v>6.509681374000853E-2</v>
      </c>
      <c r="AS20" s="7">
        <v>0.25499030963109026</v>
      </c>
      <c r="AT20" s="7">
        <v>1.0675113983046573E-2</v>
      </c>
      <c r="AU20" s="7">
        <v>0.21938802150178122</v>
      </c>
      <c r="AV20" s="7">
        <v>101.24757192307203</v>
      </c>
      <c r="AW20" s="7">
        <v>0.65816406450534359</v>
      </c>
      <c r="AX20" s="7">
        <v>8.7755208600712482</v>
      </c>
      <c r="AY20" s="7">
        <v>3.5102083440284995</v>
      </c>
      <c r="AZ20" s="7"/>
      <c r="BA20" s="7">
        <v>3.4005143332776089</v>
      </c>
      <c r="BB20" s="7">
        <v>2.0841862042669215</v>
      </c>
      <c r="BC20" s="7">
        <v>13.382669311608653</v>
      </c>
      <c r="BD20" s="7">
        <v>54.956699386196192</v>
      </c>
      <c r="BE20" s="7">
        <v>3.7295963655302806</v>
      </c>
      <c r="BF20" s="7">
        <v>0.65816406450534359</v>
      </c>
      <c r="BG20" s="7">
        <v>16.892877655637154</v>
      </c>
      <c r="BH20" s="7">
        <v>2.5229622472704838</v>
      </c>
      <c r="BI20" s="7">
        <v>8.0076627848150146</v>
      </c>
      <c r="BJ20" s="7">
        <v>23.803600332943262</v>
      </c>
    </row>
    <row r="21" spans="1:62" x14ac:dyDescent="0.2">
      <c r="A21" s="19">
        <v>16</v>
      </c>
      <c r="B21" s="8">
        <v>50.08</v>
      </c>
      <c r="C21" s="8">
        <f t="shared" si="0"/>
        <v>23.412400000000002</v>
      </c>
      <c r="D21" s="7">
        <v>0.77300000000000002</v>
      </c>
      <c r="E21" s="7">
        <f t="shared" si="1"/>
        <v>0.46341350000000003</v>
      </c>
      <c r="F21" s="8">
        <v>17</v>
      </c>
      <c r="G21" s="8">
        <f t="shared" si="2"/>
        <v>8.9998000000000005</v>
      </c>
      <c r="H21" s="8">
        <v>9.89</v>
      </c>
      <c r="I21" s="8">
        <f t="shared" si="3"/>
        <v>6.9160770000000005</v>
      </c>
      <c r="J21" s="7">
        <v>0.222</v>
      </c>
      <c r="K21" s="7">
        <f t="shared" si="4"/>
        <v>0.17196119999999998</v>
      </c>
      <c r="L21" s="8">
        <v>2.4300000000000002</v>
      </c>
      <c r="M21" s="8">
        <f t="shared" si="5"/>
        <v>1.465533</v>
      </c>
      <c r="N21" s="9">
        <v>3.68</v>
      </c>
      <c r="O21" s="8">
        <f t="shared" si="6"/>
        <v>2.6304639999999999</v>
      </c>
      <c r="P21" s="8">
        <v>0.74</v>
      </c>
      <c r="Q21" s="8">
        <f t="shared" si="7"/>
        <v>0.54893199999999998</v>
      </c>
      <c r="R21" s="8">
        <v>2.79</v>
      </c>
      <c r="S21" s="8">
        <f t="shared" si="8"/>
        <v>2.3162580000000004</v>
      </c>
      <c r="T21" s="7">
        <v>0.155</v>
      </c>
      <c r="U21" s="7">
        <f t="shared" si="9"/>
        <v>6.7642000000000008E-2</v>
      </c>
      <c r="V21" s="9">
        <v>62</v>
      </c>
      <c r="W21" s="9">
        <v>778</v>
      </c>
      <c r="X21" s="9">
        <v>92</v>
      </c>
      <c r="Y21" s="9">
        <v>89</v>
      </c>
      <c r="Z21" s="9">
        <v>22</v>
      </c>
      <c r="AA21" s="6" t="s">
        <v>63</v>
      </c>
      <c r="AB21" s="9">
        <v>283</v>
      </c>
      <c r="AC21" s="9">
        <v>87</v>
      </c>
      <c r="AD21" s="9">
        <v>119</v>
      </c>
      <c r="AE21" s="9">
        <v>322</v>
      </c>
      <c r="AF21" s="9">
        <v>22</v>
      </c>
      <c r="AG21" s="9">
        <v>4</v>
      </c>
      <c r="AH21" s="9">
        <v>183</v>
      </c>
      <c r="AI21" s="9">
        <v>25</v>
      </c>
      <c r="AJ21" s="9">
        <v>93</v>
      </c>
      <c r="AK21" s="9">
        <v>209</v>
      </c>
      <c r="AL21" s="7">
        <v>2.601435587457499</v>
      </c>
      <c r="AM21" s="7">
        <v>5.1491533145181005E-2</v>
      </c>
      <c r="AN21" s="7">
        <v>0.76847007711282478</v>
      </c>
      <c r="AO21" s="7">
        <v>1.9107224604991219E-2</v>
      </c>
      <c r="AP21" s="7">
        <v>0.16284061868041511</v>
      </c>
      <c r="AQ21" s="7">
        <v>0.29228027289495317</v>
      </c>
      <c r="AR21" s="7">
        <v>6.0993799862219152E-2</v>
      </c>
      <c r="AS21" s="7">
        <v>0.25736771928265073</v>
      </c>
      <c r="AT21" s="7">
        <v>7.5159447987733063E-3</v>
      </c>
      <c r="AU21" s="7">
        <v>6.8890419787106376</v>
      </c>
      <c r="AV21" s="7">
        <v>86.446365474788323</v>
      </c>
      <c r="AW21" s="7">
        <v>10.222449387764172</v>
      </c>
      <c r="AX21" s="7">
        <v>9.8891086468588192</v>
      </c>
      <c r="AY21" s="7">
        <v>2.4444987666392586</v>
      </c>
      <c r="AZ21" s="7"/>
      <c r="BA21" s="7">
        <v>31.445143225405008</v>
      </c>
      <c r="BB21" s="7">
        <v>9.6668814862552495</v>
      </c>
      <c r="BC21" s="7">
        <v>13.222516055912353</v>
      </c>
      <c r="BD21" s="7">
        <v>35.778572857174602</v>
      </c>
      <c r="BE21" s="7">
        <v>2.4444987666392586</v>
      </c>
      <c r="BF21" s="7">
        <v>0.4444543212071379</v>
      </c>
      <c r="BG21" s="7">
        <v>20.333785195226561</v>
      </c>
      <c r="BH21" s="7">
        <v>2.7778395075446118</v>
      </c>
      <c r="BI21" s="7">
        <v>10.333562968065957</v>
      </c>
      <c r="BJ21" s="7">
        <v>23.222738283072957</v>
      </c>
    </row>
    <row r="22" spans="1:62" x14ac:dyDescent="0.2">
      <c r="A22" s="19">
        <v>14</v>
      </c>
      <c r="B22" s="8">
        <v>55.42</v>
      </c>
      <c r="C22" s="8">
        <f t="shared" si="0"/>
        <v>25.908850000000001</v>
      </c>
      <c r="D22" s="7">
        <v>0.81899999999999995</v>
      </c>
      <c r="E22" s="7">
        <f t="shared" si="1"/>
        <v>0.4909905</v>
      </c>
      <c r="F22" s="8">
        <v>18.66</v>
      </c>
      <c r="G22" s="8">
        <f t="shared" si="2"/>
        <v>9.8786039999999993</v>
      </c>
      <c r="H22" s="8">
        <v>5.73</v>
      </c>
      <c r="I22" s="8">
        <f t="shared" si="3"/>
        <v>4.0069890000000008</v>
      </c>
      <c r="J22" s="7">
        <v>0.127</v>
      </c>
      <c r="K22" s="7">
        <f t="shared" si="4"/>
        <v>9.8374199999999995E-2</v>
      </c>
      <c r="L22" s="8">
        <v>1.93</v>
      </c>
      <c r="M22" s="8">
        <f t="shared" si="5"/>
        <v>1.163983</v>
      </c>
      <c r="N22" s="9">
        <v>3.46</v>
      </c>
      <c r="O22" s="8">
        <f t="shared" si="6"/>
        <v>2.4732080000000001</v>
      </c>
      <c r="P22" s="8">
        <v>0.87</v>
      </c>
      <c r="Q22" s="8">
        <f t="shared" si="7"/>
        <v>0.645366</v>
      </c>
      <c r="R22" s="8">
        <v>2.92</v>
      </c>
      <c r="S22" s="8">
        <f t="shared" si="8"/>
        <v>2.4241839999999999</v>
      </c>
      <c r="T22" s="7">
        <v>0.10100000000000001</v>
      </c>
      <c r="U22" s="7">
        <f t="shared" si="9"/>
        <v>4.4076400000000002E-2</v>
      </c>
      <c r="V22" s="9" t="s">
        <v>63</v>
      </c>
      <c r="W22" s="9">
        <v>679</v>
      </c>
      <c r="X22" s="9">
        <v>7</v>
      </c>
      <c r="Y22" s="9">
        <v>84</v>
      </c>
      <c r="Z22" s="9">
        <v>30</v>
      </c>
      <c r="AA22" s="6" t="s">
        <v>63</v>
      </c>
      <c r="AB22" s="9">
        <v>30</v>
      </c>
      <c r="AC22" s="9">
        <v>21</v>
      </c>
      <c r="AD22" s="9">
        <v>129</v>
      </c>
      <c r="AE22" s="9">
        <v>165</v>
      </c>
      <c r="AF22" s="9">
        <v>27</v>
      </c>
      <c r="AG22" s="9">
        <v>5</v>
      </c>
      <c r="AH22" s="9">
        <v>133</v>
      </c>
      <c r="AI22" s="9">
        <v>24</v>
      </c>
      <c r="AJ22" s="9">
        <v>64</v>
      </c>
      <c r="AK22" s="9">
        <v>225</v>
      </c>
      <c r="AL22" s="7">
        <v>2.6227238180617425</v>
      </c>
      <c r="AM22" s="7">
        <v>4.9702417467083412E-2</v>
      </c>
      <c r="AN22" s="7">
        <v>0.40562300098273008</v>
      </c>
      <c r="AO22" s="7">
        <v>9.9583098988480553E-3</v>
      </c>
      <c r="AP22" s="7">
        <v>0.11782869320401952</v>
      </c>
      <c r="AQ22" s="7">
        <v>0.25036007111936059</v>
      </c>
      <c r="AR22" s="7">
        <v>6.5329676136425763E-2</v>
      </c>
      <c r="AS22" s="7">
        <v>0.24539742659995278</v>
      </c>
      <c r="AT22" s="7">
        <v>4.4618045221774252E-3</v>
      </c>
      <c r="AU22" s="7">
        <v>0</v>
      </c>
      <c r="AV22" s="7">
        <v>68.734408222052437</v>
      </c>
      <c r="AW22" s="7">
        <v>0.70860214661909726</v>
      </c>
      <c r="AX22" s="7">
        <v>8.5032257594291671</v>
      </c>
      <c r="AY22" s="7">
        <v>3.036866342653274</v>
      </c>
      <c r="AZ22" s="7"/>
      <c r="BA22" s="7">
        <v>3.036866342653274</v>
      </c>
      <c r="BB22" s="7">
        <v>2.1258064398572918</v>
      </c>
      <c r="BC22" s="7">
        <v>13.058525273409078</v>
      </c>
      <c r="BD22" s="7">
        <v>16.702764884593005</v>
      </c>
      <c r="BE22" s="7">
        <v>2.7331797083879463</v>
      </c>
      <c r="BF22" s="7">
        <v>0.50614439044221227</v>
      </c>
      <c r="BG22" s="7">
        <v>13.463440785762847</v>
      </c>
      <c r="BH22" s="7">
        <v>2.4294930741226191</v>
      </c>
      <c r="BI22" s="7">
        <v>6.4786481976603181</v>
      </c>
      <c r="BJ22" s="7">
        <v>22.776497569899554</v>
      </c>
    </row>
    <row r="23" spans="1:62" x14ac:dyDescent="0.2">
      <c r="A23" s="19">
        <v>12</v>
      </c>
      <c r="B23" s="8">
        <v>56.17</v>
      </c>
      <c r="C23" s="8">
        <f t="shared" si="0"/>
        <v>26.259475000000002</v>
      </c>
      <c r="D23" s="7">
        <v>0.86099999999999999</v>
      </c>
      <c r="E23" s="7">
        <f t="shared" si="1"/>
        <v>0.51616950000000006</v>
      </c>
      <c r="F23" s="8">
        <v>19.28</v>
      </c>
      <c r="G23" s="8">
        <f t="shared" si="2"/>
        <v>10.206832</v>
      </c>
      <c r="H23" s="8">
        <v>3.48</v>
      </c>
      <c r="I23" s="8">
        <f t="shared" si="3"/>
        <v>2.4335640000000001</v>
      </c>
      <c r="J23" s="7">
        <v>0.107</v>
      </c>
      <c r="K23" s="7">
        <f t="shared" si="4"/>
        <v>8.2882199999999989E-2</v>
      </c>
      <c r="L23" s="8">
        <v>1.79</v>
      </c>
      <c r="M23" s="8">
        <f t="shared" si="5"/>
        <v>1.0795489999999999</v>
      </c>
      <c r="N23" s="9">
        <v>4.0599999999999996</v>
      </c>
      <c r="O23" s="8">
        <f t="shared" si="6"/>
        <v>2.9020879999999996</v>
      </c>
      <c r="P23" s="8">
        <v>0.8</v>
      </c>
      <c r="Q23" s="8">
        <f t="shared" si="7"/>
        <v>0.59344000000000008</v>
      </c>
      <c r="R23" s="8">
        <v>3.01</v>
      </c>
      <c r="S23" s="8">
        <f t="shared" si="8"/>
        <v>2.4989020000000002</v>
      </c>
      <c r="T23" s="7">
        <v>0.29399999999999998</v>
      </c>
      <c r="U23" s="7">
        <f t="shared" si="9"/>
        <v>0.12830159999999999</v>
      </c>
      <c r="V23" s="9">
        <v>1</v>
      </c>
      <c r="W23" s="9">
        <v>1355</v>
      </c>
      <c r="X23" s="9">
        <v>6</v>
      </c>
      <c r="Y23" s="9">
        <v>91</v>
      </c>
      <c r="Z23" s="9">
        <v>34</v>
      </c>
      <c r="AA23" s="6" t="s">
        <v>63</v>
      </c>
      <c r="AB23" s="9">
        <v>29</v>
      </c>
      <c r="AC23" s="9">
        <v>19</v>
      </c>
      <c r="AD23" s="9">
        <v>129</v>
      </c>
      <c r="AE23" s="9">
        <v>545</v>
      </c>
      <c r="AF23" s="9">
        <v>26</v>
      </c>
      <c r="AG23" s="9">
        <v>6</v>
      </c>
      <c r="AH23" s="9">
        <v>125</v>
      </c>
      <c r="AI23" s="9">
        <v>26</v>
      </c>
      <c r="AJ23" s="9">
        <v>77</v>
      </c>
      <c r="AK23" s="9">
        <v>227</v>
      </c>
      <c r="AL23" s="7">
        <v>2.5727351052706657</v>
      </c>
      <c r="AM23" s="7">
        <v>5.0570980300253796E-2</v>
      </c>
      <c r="AN23" s="7">
        <v>0.23842500787707685</v>
      </c>
      <c r="AO23" s="7">
        <v>8.1202668957419885E-3</v>
      </c>
      <c r="AP23" s="7">
        <v>0.10576729390666956</v>
      </c>
      <c r="AQ23" s="7">
        <v>0.28432798737159576</v>
      </c>
      <c r="AR23" s="7">
        <v>5.8141448786459896E-2</v>
      </c>
      <c r="AS23" s="7">
        <v>0.2448264064697058</v>
      </c>
      <c r="AT23" s="7">
        <v>1.2570168687012776E-2</v>
      </c>
      <c r="AU23" s="7">
        <v>9.7973592589747721E-2</v>
      </c>
      <c r="AV23" s="7">
        <v>132.75421795910816</v>
      </c>
      <c r="AW23" s="7">
        <v>0.58784155553848638</v>
      </c>
      <c r="AX23" s="7">
        <v>8.9155969256670424</v>
      </c>
      <c r="AY23" s="7">
        <v>3.3311021480514227</v>
      </c>
      <c r="AZ23" s="7"/>
      <c r="BA23" s="7">
        <v>2.8412341851026839</v>
      </c>
      <c r="BB23" s="7">
        <v>1.8614982592052067</v>
      </c>
      <c r="BC23" s="7">
        <v>12.638593444077456</v>
      </c>
      <c r="BD23" s="7">
        <v>53.395607961412509</v>
      </c>
      <c r="BE23" s="7">
        <v>2.5473134073334407</v>
      </c>
      <c r="BF23" s="7">
        <v>0.58784155553848638</v>
      </c>
      <c r="BG23" s="7">
        <v>12.246699073718466</v>
      </c>
      <c r="BH23" s="7">
        <v>2.5473134073334407</v>
      </c>
      <c r="BI23" s="7">
        <v>7.5439666294105745</v>
      </c>
      <c r="BJ23" s="7">
        <v>22.240005517872735</v>
      </c>
    </row>
    <row r="24" spans="1:62" x14ac:dyDescent="0.2">
      <c r="A24" s="19">
        <v>10</v>
      </c>
      <c r="B24" s="8">
        <v>45.27</v>
      </c>
      <c r="C24" s="8">
        <f t="shared" si="0"/>
        <v>21.163725000000003</v>
      </c>
      <c r="D24" s="7">
        <v>0.69299999999999995</v>
      </c>
      <c r="E24" s="7">
        <f t="shared" si="1"/>
        <v>0.41545349999999998</v>
      </c>
      <c r="F24" s="8">
        <v>15.25</v>
      </c>
      <c r="G24" s="8">
        <f t="shared" si="2"/>
        <v>8.0733499999999996</v>
      </c>
      <c r="H24" s="8">
        <v>6.62</v>
      </c>
      <c r="I24" s="8">
        <f t="shared" si="3"/>
        <v>4.6293660000000001</v>
      </c>
      <c r="J24" s="7">
        <v>0.33300000000000002</v>
      </c>
      <c r="K24" s="7">
        <f t="shared" si="4"/>
        <v>0.2579418</v>
      </c>
      <c r="L24" s="8">
        <v>2.04</v>
      </c>
      <c r="M24" s="8">
        <f t="shared" si="5"/>
        <v>1.230324</v>
      </c>
      <c r="N24" s="9">
        <v>10.51</v>
      </c>
      <c r="O24" s="8">
        <f t="shared" si="6"/>
        <v>7.5125479999999998</v>
      </c>
      <c r="P24" s="8">
        <v>0.66</v>
      </c>
      <c r="Q24" s="8">
        <f t="shared" si="7"/>
        <v>0.48958800000000002</v>
      </c>
      <c r="R24" s="8">
        <v>2.39</v>
      </c>
      <c r="S24" s="8">
        <f t="shared" si="8"/>
        <v>1.9841780000000002</v>
      </c>
      <c r="T24" s="7">
        <v>0.246</v>
      </c>
      <c r="U24" s="7">
        <f t="shared" si="9"/>
        <v>0.1073544</v>
      </c>
      <c r="V24" s="9">
        <v>34</v>
      </c>
      <c r="W24" s="9">
        <v>697</v>
      </c>
      <c r="X24" s="9">
        <v>12</v>
      </c>
      <c r="Y24" s="9">
        <v>75</v>
      </c>
      <c r="Z24" s="9">
        <v>34</v>
      </c>
      <c r="AA24" s="6" t="s">
        <v>63</v>
      </c>
      <c r="AB24" s="9">
        <v>40</v>
      </c>
      <c r="AC24" s="9">
        <v>22</v>
      </c>
      <c r="AD24" s="9">
        <v>106</v>
      </c>
      <c r="AE24" s="9">
        <v>363</v>
      </c>
      <c r="AF24" s="9">
        <v>22</v>
      </c>
      <c r="AG24" s="9">
        <v>5</v>
      </c>
      <c r="AH24" s="9">
        <v>134</v>
      </c>
      <c r="AI24" s="9">
        <v>32</v>
      </c>
      <c r="AJ24" s="9">
        <v>82</v>
      </c>
      <c r="AK24" s="9">
        <v>205</v>
      </c>
      <c r="AL24" s="7">
        <v>2.6214303851561005</v>
      </c>
      <c r="AM24" s="7">
        <v>5.145986486402794E-2</v>
      </c>
      <c r="AN24" s="7">
        <v>0.57341326710721086</v>
      </c>
      <c r="AO24" s="7">
        <v>3.1949785405067294E-2</v>
      </c>
      <c r="AP24" s="7">
        <v>0.15239324444004038</v>
      </c>
      <c r="AQ24" s="7">
        <v>0.93053664216217558</v>
      </c>
      <c r="AR24" s="7">
        <v>6.0642484222782372E-2</v>
      </c>
      <c r="AS24" s="7">
        <v>0.2457688567942676</v>
      </c>
      <c r="AT24" s="7">
        <v>1.3297379650331028E-2</v>
      </c>
      <c r="AU24" s="7">
        <v>4.2113868468479634</v>
      </c>
      <c r="AV24" s="7">
        <v>86.333430360383247</v>
      </c>
      <c r="AW24" s="7">
        <v>1.4863718282992811</v>
      </c>
      <c r="AX24" s="7">
        <v>9.2898239268705058</v>
      </c>
      <c r="AY24" s="7">
        <v>4.2113868468479634</v>
      </c>
      <c r="AZ24" s="7"/>
      <c r="BA24" s="7">
        <v>4.9545727609976034</v>
      </c>
      <c r="BB24" s="7">
        <v>2.7250150185486821</v>
      </c>
      <c r="BC24" s="7">
        <v>13.129617816643648</v>
      </c>
      <c r="BD24" s="7">
        <v>44.962747806053251</v>
      </c>
      <c r="BE24" s="7">
        <v>2.7250150185486821</v>
      </c>
      <c r="BF24" s="7">
        <v>0.61932159512470042</v>
      </c>
      <c r="BG24" s="7">
        <v>16.597818749341972</v>
      </c>
      <c r="BH24" s="7">
        <v>3.9636582087980829</v>
      </c>
      <c r="BI24" s="7">
        <v>10.156874160045087</v>
      </c>
      <c r="BJ24" s="7">
        <v>25.392185400112719</v>
      </c>
    </row>
    <row r="25" spans="1:62" x14ac:dyDescent="0.2">
      <c r="A25" s="19">
        <v>8</v>
      </c>
      <c r="B25" s="8">
        <v>54.03</v>
      </c>
      <c r="C25" s="8">
        <f t="shared" si="0"/>
        <v>25.259025000000001</v>
      </c>
      <c r="D25" s="7">
        <v>0.80600000000000005</v>
      </c>
      <c r="E25" s="7">
        <f t="shared" si="1"/>
        <v>0.48319700000000004</v>
      </c>
      <c r="F25" s="8">
        <v>18.09</v>
      </c>
      <c r="G25" s="8">
        <f t="shared" si="2"/>
        <v>9.5768459999999997</v>
      </c>
      <c r="H25" s="8">
        <v>6.16</v>
      </c>
      <c r="I25" s="8">
        <f t="shared" si="3"/>
        <v>4.3076880000000006</v>
      </c>
      <c r="J25" s="7">
        <v>5.1999999999999998E-2</v>
      </c>
      <c r="K25" s="7">
        <f t="shared" si="4"/>
        <v>4.0279199999999994E-2</v>
      </c>
      <c r="L25" s="8">
        <v>1.61</v>
      </c>
      <c r="M25" s="8">
        <f t="shared" si="5"/>
        <v>0.97099100000000005</v>
      </c>
      <c r="N25" s="9">
        <v>4.4000000000000004</v>
      </c>
      <c r="O25" s="8">
        <f t="shared" si="6"/>
        <v>3.1451200000000004</v>
      </c>
      <c r="P25" s="8">
        <v>0.78</v>
      </c>
      <c r="Q25" s="8">
        <f t="shared" si="7"/>
        <v>0.57860400000000001</v>
      </c>
      <c r="R25" s="8">
        <v>2.87</v>
      </c>
      <c r="S25" s="8">
        <f t="shared" si="8"/>
        <v>2.3826740000000002</v>
      </c>
      <c r="T25" s="7">
        <v>8.1000000000000003E-2</v>
      </c>
      <c r="U25" s="7">
        <f t="shared" si="9"/>
        <v>3.5348400000000002E-2</v>
      </c>
      <c r="V25" s="9">
        <v>22</v>
      </c>
      <c r="W25" s="9">
        <v>694</v>
      </c>
      <c r="X25" s="9">
        <v>12</v>
      </c>
      <c r="Y25" s="9">
        <v>86</v>
      </c>
      <c r="Z25" s="9">
        <v>42</v>
      </c>
      <c r="AA25" s="6" t="s">
        <v>63</v>
      </c>
      <c r="AB25" s="9">
        <v>39</v>
      </c>
      <c r="AC25" s="9">
        <v>25</v>
      </c>
      <c r="AD25" s="9">
        <v>122</v>
      </c>
      <c r="AE25" s="9">
        <v>159</v>
      </c>
      <c r="AF25" s="9">
        <v>18</v>
      </c>
      <c r="AG25" s="9">
        <v>4</v>
      </c>
      <c r="AH25" s="9">
        <v>160</v>
      </c>
      <c r="AI25" s="9">
        <v>27</v>
      </c>
      <c r="AJ25" s="9">
        <v>93</v>
      </c>
      <c r="AK25" s="9">
        <v>217</v>
      </c>
      <c r="AL25" s="7">
        <v>2.6375097814040238</v>
      </c>
      <c r="AM25" s="7">
        <v>5.0454711290126214E-2</v>
      </c>
      <c r="AN25" s="7">
        <v>0.44980236708411109</v>
      </c>
      <c r="AO25" s="7">
        <v>4.2058940908102724E-3</v>
      </c>
      <c r="AP25" s="7">
        <v>0.10138943447560921</v>
      </c>
      <c r="AQ25" s="7">
        <v>0.32840874751457844</v>
      </c>
      <c r="AR25" s="7">
        <v>6.0416968175117367E-2</v>
      </c>
      <c r="AS25" s="7">
        <v>0.24879527142861024</v>
      </c>
      <c r="AT25" s="7">
        <v>3.6910272964606515E-3</v>
      </c>
      <c r="AU25" s="7">
        <v>2.2972072433868105</v>
      </c>
      <c r="AV25" s="7">
        <v>72.466446677747555</v>
      </c>
      <c r="AW25" s="7">
        <v>1.2530221327564419</v>
      </c>
      <c r="AX25" s="7">
        <v>8.9799919514211677</v>
      </c>
      <c r="AY25" s="7">
        <v>4.3855774646475467</v>
      </c>
      <c r="AZ25" s="7"/>
      <c r="BA25" s="7">
        <v>4.0723219314584362</v>
      </c>
      <c r="BB25" s="7">
        <v>2.610462776575921</v>
      </c>
      <c r="BC25" s="7">
        <v>12.739058349690493</v>
      </c>
      <c r="BD25" s="7">
        <v>16.602543259022855</v>
      </c>
      <c r="BE25" s="7">
        <v>1.8795331991346629</v>
      </c>
      <c r="BF25" s="7">
        <v>0.41767404425214733</v>
      </c>
      <c r="BG25" s="7">
        <v>16.706961770085893</v>
      </c>
      <c r="BH25" s="7">
        <v>2.8192997987019943</v>
      </c>
      <c r="BI25" s="7">
        <v>9.7109215288624249</v>
      </c>
      <c r="BJ25" s="7">
        <v>22.658816900678993</v>
      </c>
    </row>
    <row r="26" spans="1:62" x14ac:dyDescent="0.2">
      <c r="A26" s="19">
        <v>6</v>
      </c>
      <c r="B26" s="8">
        <v>43.75</v>
      </c>
      <c r="C26" s="8">
        <f t="shared" si="0"/>
        <v>20.453125</v>
      </c>
      <c r="D26" s="7">
        <v>0.63100000000000001</v>
      </c>
      <c r="E26" s="7">
        <f t="shared" si="1"/>
        <v>0.37828450000000002</v>
      </c>
      <c r="F26" s="8">
        <v>13.9</v>
      </c>
      <c r="G26" s="8">
        <f t="shared" si="2"/>
        <v>7.3586599999999995</v>
      </c>
      <c r="H26" s="8">
        <v>6.14</v>
      </c>
      <c r="I26" s="8">
        <f t="shared" si="3"/>
        <v>4.2937019999999997</v>
      </c>
      <c r="J26" s="7">
        <v>0.26300000000000001</v>
      </c>
      <c r="K26" s="7">
        <f t="shared" si="4"/>
        <v>0.20371980000000001</v>
      </c>
      <c r="L26" s="8">
        <v>2.62</v>
      </c>
      <c r="M26" s="8">
        <f t="shared" si="5"/>
        <v>1.580122</v>
      </c>
      <c r="N26" s="9">
        <v>12.18</v>
      </c>
      <c r="O26" s="8">
        <f t="shared" si="6"/>
        <v>8.7062639999999991</v>
      </c>
      <c r="P26" s="8">
        <v>0.7</v>
      </c>
      <c r="Q26" s="8">
        <f t="shared" si="7"/>
        <v>0.51925999999999994</v>
      </c>
      <c r="R26" s="8">
        <v>2.21</v>
      </c>
      <c r="S26" s="8">
        <f t="shared" si="8"/>
        <v>1.8347420000000001</v>
      </c>
      <c r="T26" s="7">
        <v>7.3999999999999996E-2</v>
      </c>
      <c r="U26" s="7">
        <f t="shared" si="9"/>
        <v>3.2293599999999999E-2</v>
      </c>
      <c r="V26" s="9">
        <v>10</v>
      </c>
      <c r="W26" s="9">
        <v>480</v>
      </c>
      <c r="X26" s="9">
        <v>8</v>
      </c>
      <c r="Y26" s="9">
        <v>65</v>
      </c>
      <c r="Z26" s="9">
        <v>25</v>
      </c>
      <c r="AA26" s="6" t="s">
        <v>63</v>
      </c>
      <c r="AB26" s="9">
        <v>26</v>
      </c>
      <c r="AC26" s="9">
        <v>16</v>
      </c>
      <c r="AD26" s="9">
        <v>95</v>
      </c>
      <c r="AE26" s="9">
        <v>207</v>
      </c>
      <c r="AF26" s="9">
        <v>21</v>
      </c>
      <c r="AG26" s="9">
        <v>3</v>
      </c>
      <c r="AH26" s="9">
        <v>134</v>
      </c>
      <c r="AI26" s="9">
        <v>25</v>
      </c>
      <c r="AJ26" s="9">
        <v>61</v>
      </c>
      <c r="AK26" s="9">
        <v>185</v>
      </c>
      <c r="AL26" s="7">
        <v>2.7794632446668279</v>
      </c>
      <c r="AM26" s="7">
        <v>5.1406709917294728E-2</v>
      </c>
      <c r="AN26" s="7">
        <v>0.58348965708430611</v>
      </c>
      <c r="AO26" s="7">
        <v>2.7684361011379791E-2</v>
      </c>
      <c r="AP26" s="7">
        <v>0.21472958391881133</v>
      </c>
      <c r="AQ26" s="7">
        <v>1.1831317114800792</v>
      </c>
      <c r="AR26" s="7">
        <v>7.0564477771768233E-2</v>
      </c>
      <c r="AS26" s="7">
        <v>0.24933099232740746</v>
      </c>
      <c r="AT26" s="7">
        <v>4.3885163874944622E-3</v>
      </c>
      <c r="AU26" s="7">
        <v>1.3589430684390909</v>
      </c>
      <c r="AV26" s="7">
        <v>65.229267285076361</v>
      </c>
      <c r="AW26" s="7">
        <v>1.0871544547512728</v>
      </c>
      <c r="AX26" s="7">
        <v>8.8331299448540914</v>
      </c>
      <c r="AY26" s="7">
        <v>3.3973576710977271</v>
      </c>
      <c r="AZ26" s="7"/>
      <c r="BA26" s="7">
        <v>3.5332519779416365</v>
      </c>
      <c r="BB26" s="7">
        <v>2.1743089095025456</v>
      </c>
      <c r="BC26" s="7">
        <v>12.909959150171364</v>
      </c>
      <c r="BD26" s="7">
        <v>28.130121516689183</v>
      </c>
      <c r="BE26" s="7">
        <v>2.8537804437220911</v>
      </c>
      <c r="BF26" s="7">
        <v>0.40768292053172728</v>
      </c>
      <c r="BG26" s="7">
        <v>18.209837117083818</v>
      </c>
      <c r="BH26" s="7">
        <v>3.3973576710977271</v>
      </c>
      <c r="BI26" s="7">
        <v>8.289552717478454</v>
      </c>
      <c r="BJ26" s="7">
        <v>25.14044676612318</v>
      </c>
    </row>
    <row r="27" spans="1:62" x14ac:dyDescent="0.2">
      <c r="A27" s="19">
        <v>4.0999999999999996</v>
      </c>
      <c r="B27" s="8">
        <v>54.46</v>
      </c>
      <c r="C27" s="8">
        <f t="shared" si="0"/>
        <v>25.460050000000003</v>
      </c>
      <c r="D27" s="7">
        <v>0.77200000000000002</v>
      </c>
      <c r="E27" s="7">
        <f t="shared" si="1"/>
        <v>0.46281400000000006</v>
      </c>
      <c r="F27" s="8">
        <v>17.239999999999998</v>
      </c>
      <c r="G27" s="8">
        <f t="shared" si="2"/>
        <v>9.1268559999999983</v>
      </c>
      <c r="H27" s="8">
        <v>5.31</v>
      </c>
      <c r="I27" s="8">
        <f t="shared" si="3"/>
        <v>3.7132830000000001</v>
      </c>
      <c r="J27" s="7">
        <v>0.111</v>
      </c>
      <c r="K27" s="7">
        <f t="shared" si="4"/>
        <v>8.598059999999999E-2</v>
      </c>
      <c r="L27" s="8">
        <v>1.59</v>
      </c>
      <c r="M27" s="8">
        <f t="shared" si="5"/>
        <v>0.95892900000000003</v>
      </c>
      <c r="N27" s="9">
        <v>5.25</v>
      </c>
      <c r="O27" s="8">
        <f t="shared" si="6"/>
        <v>3.7526999999999999</v>
      </c>
      <c r="P27" s="8">
        <v>0.85</v>
      </c>
      <c r="Q27" s="8">
        <f t="shared" si="7"/>
        <v>0.63053000000000003</v>
      </c>
      <c r="R27" s="8">
        <v>2.91</v>
      </c>
      <c r="S27" s="8">
        <f t="shared" si="8"/>
        <v>2.4158820000000003</v>
      </c>
      <c r="T27" s="7">
        <v>8.6999999999999994E-2</v>
      </c>
      <c r="U27" s="7">
        <f t="shared" si="9"/>
        <v>3.7966799999999995E-2</v>
      </c>
      <c r="V27" s="9">
        <v>13</v>
      </c>
      <c r="W27" s="9">
        <v>568</v>
      </c>
      <c r="X27" s="9">
        <v>13</v>
      </c>
      <c r="Y27" s="9">
        <v>86</v>
      </c>
      <c r="Z27" s="9">
        <v>41</v>
      </c>
      <c r="AA27" s="6" t="s">
        <v>63</v>
      </c>
      <c r="AB27" s="9">
        <v>37</v>
      </c>
      <c r="AC27" s="9">
        <v>25</v>
      </c>
      <c r="AD27" s="9">
        <v>117</v>
      </c>
      <c r="AE27" s="9">
        <v>157</v>
      </c>
      <c r="AF27" s="9">
        <v>17</v>
      </c>
      <c r="AG27" s="9">
        <v>6</v>
      </c>
      <c r="AH27" s="9">
        <v>189</v>
      </c>
      <c r="AI27" s="9">
        <v>29</v>
      </c>
      <c r="AJ27" s="9">
        <v>110</v>
      </c>
      <c r="AK27" s="9">
        <v>201</v>
      </c>
      <c r="AL27" s="7">
        <v>2.7895750738260805</v>
      </c>
      <c r="AM27" s="7">
        <v>5.0709028388308104E-2</v>
      </c>
      <c r="AN27" s="7">
        <v>0.40685237063014917</v>
      </c>
      <c r="AO27" s="7">
        <v>9.4206153794910326E-3</v>
      </c>
      <c r="AP27" s="7">
        <v>0.10506673930212115</v>
      </c>
      <c r="AQ27" s="7">
        <v>0.41117116343240218</v>
      </c>
      <c r="AR27" s="7">
        <v>6.9085126356765156E-2</v>
      </c>
      <c r="AS27" s="7">
        <v>0.26470035245433926</v>
      </c>
      <c r="AT27" s="7">
        <v>4.1598990934008382E-3</v>
      </c>
      <c r="AU27" s="7">
        <v>1.4243678217340126</v>
      </c>
      <c r="AV27" s="7">
        <v>62.233917134224548</v>
      </c>
      <c r="AW27" s="7">
        <v>1.4243678217340126</v>
      </c>
      <c r="AX27" s="7">
        <v>9.4227409745480823</v>
      </c>
      <c r="AY27" s="7">
        <v>4.4922369762380399</v>
      </c>
      <c r="AZ27" s="7"/>
      <c r="BA27" s="7">
        <v>4.0539699541660354</v>
      </c>
      <c r="BB27" s="7">
        <v>2.739168887950024</v>
      </c>
      <c r="BC27" s="7">
        <v>12.819310395606113</v>
      </c>
      <c r="BD27" s="7">
        <v>17.20198061632615</v>
      </c>
      <c r="BE27" s="7">
        <v>1.8626348438060163</v>
      </c>
      <c r="BF27" s="7">
        <v>0.65740053310800572</v>
      </c>
      <c r="BG27" s="7">
        <v>20.708116792902182</v>
      </c>
      <c r="BH27" s="7">
        <v>3.177435910022028</v>
      </c>
      <c r="BI27" s="7">
        <v>12.052343106980105</v>
      </c>
      <c r="BJ27" s="7">
        <v>22.022917859118195</v>
      </c>
    </row>
    <row r="28" spans="1:62" x14ac:dyDescent="0.2">
      <c r="A28" s="19">
        <v>3.9</v>
      </c>
      <c r="B28" s="8">
        <v>52.33</v>
      </c>
      <c r="C28" s="8">
        <f t="shared" si="0"/>
        <v>24.464275000000001</v>
      </c>
      <c r="D28" s="7">
        <v>0.73899999999999999</v>
      </c>
      <c r="E28" s="7">
        <f t="shared" si="1"/>
        <v>0.44303049999999999</v>
      </c>
      <c r="F28" s="8">
        <v>17.02</v>
      </c>
      <c r="G28" s="8">
        <f t="shared" si="2"/>
        <v>9.010387999999999</v>
      </c>
      <c r="H28" s="8">
        <v>5.87</v>
      </c>
      <c r="I28" s="8">
        <f t="shared" si="3"/>
        <v>4.1048910000000003</v>
      </c>
      <c r="J28" s="7">
        <v>7.5999999999999998E-2</v>
      </c>
      <c r="K28" s="7">
        <f t="shared" si="4"/>
        <v>5.8869599999999994E-2</v>
      </c>
      <c r="L28" s="8">
        <v>1.41</v>
      </c>
      <c r="M28" s="8">
        <f t="shared" si="5"/>
        <v>0.85037099999999988</v>
      </c>
      <c r="N28" s="9">
        <v>4.0199999999999996</v>
      </c>
      <c r="O28" s="8">
        <f t="shared" si="6"/>
        <v>2.8734959999999998</v>
      </c>
      <c r="P28" s="8">
        <v>0.85</v>
      </c>
      <c r="Q28" s="8">
        <f t="shared" si="7"/>
        <v>0.63053000000000003</v>
      </c>
      <c r="R28" s="8">
        <v>2.83</v>
      </c>
      <c r="S28" s="8">
        <f t="shared" si="8"/>
        <v>2.3494660000000001</v>
      </c>
      <c r="T28" s="7">
        <v>0.28899999999999998</v>
      </c>
      <c r="U28" s="7">
        <f t="shared" si="9"/>
        <v>0.1261196</v>
      </c>
      <c r="V28" s="9">
        <v>38</v>
      </c>
      <c r="W28" s="9">
        <v>537</v>
      </c>
      <c r="X28" s="9">
        <v>12</v>
      </c>
      <c r="Y28" s="9">
        <v>89</v>
      </c>
      <c r="Z28" s="9">
        <v>43</v>
      </c>
      <c r="AA28" s="9">
        <v>12</v>
      </c>
      <c r="AB28" s="9">
        <v>53</v>
      </c>
      <c r="AC28" s="9">
        <v>30</v>
      </c>
      <c r="AD28" s="9">
        <v>115</v>
      </c>
      <c r="AE28" s="9">
        <v>153</v>
      </c>
      <c r="AF28" s="9">
        <v>21</v>
      </c>
      <c r="AG28" s="9">
        <v>8</v>
      </c>
      <c r="AH28" s="9">
        <v>213</v>
      </c>
      <c r="AI28" s="9">
        <v>54</v>
      </c>
      <c r="AJ28" s="9">
        <v>121</v>
      </c>
      <c r="AK28" s="9">
        <v>200</v>
      </c>
      <c r="AL28" s="7">
        <v>2.7151189271760554</v>
      </c>
      <c r="AM28" s="7">
        <v>4.9168859321041453E-2</v>
      </c>
      <c r="AN28" s="7">
        <v>0.45557316732642378</v>
      </c>
      <c r="AO28" s="7">
        <v>6.5335255263147384E-3</v>
      </c>
      <c r="AP28" s="7">
        <v>9.4376734941935908E-2</v>
      </c>
      <c r="AQ28" s="7">
        <v>0.31890924120026798</v>
      </c>
      <c r="AR28" s="7">
        <v>6.9978118589343774E-2</v>
      </c>
      <c r="AS28" s="7">
        <v>0.26075081339449535</v>
      </c>
      <c r="AT28" s="7">
        <v>1.3997133086832666E-2</v>
      </c>
      <c r="AU28" s="7">
        <v>4.2173544579878248</v>
      </c>
      <c r="AV28" s="7">
        <v>59.597877472091106</v>
      </c>
      <c r="AW28" s="7">
        <v>1.3317961446277342</v>
      </c>
      <c r="AX28" s="7">
        <v>9.8774880726556962</v>
      </c>
      <c r="AY28" s="7">
        <v>4.7722695182493808</v>
      </c>
      <c r="AZ28" s="7">
        <v>1.3317961446277342</v>
      </c>
      <c r="BA28" s="7">
        <v>5.8820996387724929</v>
      </c>
      <c r="BB28" s="7">
        <v>3.3294903615693356</v>
      </c>
      <c r="BC28" s="7">
        <v>12.763046386015787</v>
      </c>
      <c r="BD28" s="7">
        <v>16.980400844003611</v>
      </c>
      <c r="BE28" s="7">
        <v>2.3306432530985348</v>
      </c>
      <c r="BF28" s="7">
        <v>0.88786409641848951</v>
      </c>
      <c r="BG28" s="7">
        <v>23.639381567142284</v>
      </c>
      <c r="BH28" s="7">
        <v>5.9930826508248041</v>
      </c>
      <c r="BI28" s="7">
        <v>13.428944458329655</v>
      </c>
      <c r="BJ28" s="7">
        <v>22.196602410462237</v>
      </c>
    </row>
    <row r="29" spans="1:62" x14ac:dyDescent="0.2">
      <c r="A29" s="19">
        <v>2</v>
      </c>
      <c r="B29" s="8">
        <v>52.88</v>
      </c>
      <c r="C29" s="8">
        <f t="shared" si="0"/>
        <v>24.721400000000003</v>
      </c>
      <c r="D29" s="7">
        <v>0.73499999999999999</v>
      </c>
      <c r="E29" s="7">
        <f t="shared" si="1"/>
        <v>0.44063250000000004</v>
      </c>
      <c r="F29" s="8">
        <v>17.21</v>
      </c>
      <c r="G29" s="8">
        <f t="shared" si="2"/>
        <v>9.1109740000000006</v>
      </c>
      <c r="H29" s="8">
        <v>4.88</v>
      </c>
      <c r="I29" s="8">
        <f t="shared" si="3"/>
        <v>3.4125840000000003</v>
      </c>
      <c r="J29" s="7">
        <v>7.0000000000000001E-3</v>
      </c>
      <c r="K29" s="7">
        <f t="shared" si="4"/>
        <v>5.4221999999999994E-3</v>
      </c>
      <c r="L29" s="8">
        <v>1.1100000000000001</v>
      </c>
      <c r="M29" s="8">
        <f t="shared" si="5"/>
        <v>0.66944100000000006</v>
      </c>
      <c r="N29" s="9">
        <v>1.28</v>
      </c>
      <c r="O29" s="8">
        <f t="shared" si="6"/>
        <v>0.91494399999999998</v>
      </c>
      <c r="P29" s="8">
        <v>1.1299999999999999</v>
      </c>
      <c r="Q29" s="8">
        <f t="shared" si="7"/>
        <v>0.83823399999999992</v>
      </c>
      <c r="R29" s="8">
        <v>2.67</v>
      </c>
      <c r="S29" s="8">
        <f t="shared" si="8"/>
        <v>2.216634</v>
      </c>
      <c r="T29" s="7">
        <v>8.8999999999999996E-2</v>
      </c>
      <c r="U29" s="7">
        <f t="shared" si="9"/>
        <v>3.8839600000000002E-2</v>
      </c>
      <c r="V29" s="9">
        <v>31</v>
      </c>
      <c r="W29" s="9">
        <v>570</v>
      </c>
      <c r="X29" s="9">
        <v>2</v>
      </c>
      <c r="Y29" s="9">
        <v>105</v>
      </c>
      <c r="Z29" s="9">
        <v>12</v>
      </c>
      <c r="AA29" s="9">
        <v>35</v>
      </c>
      <c r="AB29" s="9">
        <v>16</v>
      </c>
      <c r="AC29" s="9">
        <v>29</v>
      </c>
      <c r="AD29" s="9">
        <v>112</v>
      </c>
      <c r="AE29" s="9">
        <v>146</v>
      </c>
      <c r="AF29" s="9">
        <v>13</v>
      </c>
      <c r="AG29" s="9">
        <v>5</v>
      </c>
      <c r="AH29" s="9">
        <v>439</v>
      </c>
      <c r="AI29" s="9">
        <v>21</v>
      </c>
      <c r="AJ29" s="9">
        <v>59</v>
      </c>
      <c r="AK29" s="9">
        <v>173</v>
      </c>
      <c r="AL29" s="7">
        <v>2.7133652230815279</v>
      </c>
      <c r="AM29" s="7">
        <v>4.8362831460171E-2</v>
      </c>
      <c r="AN29" s="7">
        <v>0.37455753907320999</v>
      </c>
      <c r="AO29" s="7">
        <v>5.9512846815280114E-4</v>
      </c>
      <c r="AP29" s="7">
        <v>7.3476337436590211E-2</v>
      </c>
      <c r="AQ29" s="7">
        <v>0.10042219415838526</v>
      </c>
      <c r="AR29" s="7">
        <v>9.2002677211020456E-2</v>
      </c>
      <c r="AS29" s="7">
        <v>0.24329275882029736</v>
      </c>
      <c r="AT29" s="7">
        <v>4.2629470789840914E-3</v>
      </c>
      <c r="AU29" s="7">
        <v>3.4024902277187925</v>
      </c>
      <c r="AV29" s="7">
        <v>62.56191709031328</v>
      </c>
      <c r="AW29" s="7">
        <v>0.21951549856250274</v>
      </c>
      <c r="AX29" s="7">
        <v>11.524563674531395</v>
      </c>
      <c r="AY29" s="7">
        <v>1.3170929913750165</v>
      </c>
      <c r="AZ29" s="7">
        <v>3.841521224843798</v>
      </c>
      <c r="BA29" s="7">
        <v>1.7561239885000219</v>
      </c>
      <c r="BB29" s="7">
        <v>3.1829747291562898</v>
      </c>
      <c r="BC29" s="7">
        <v>12.292867919500154</v>
      </c>
      <c r="BD29" s="7">
        <v>16.024631395062702</v>
      </c>
      <c r="BE29" s="7">
        <v>1.4268507406562678</v>
      </c>
      <c r="BF29" s="7">
        <v>0.54878874640625686</v>
      </c>
      <c r="BG29" s="7">
        <v>48.183651934469353</v>
      </c>
      <c r="BH29" s="7">
        <v>2.3049127349062788</v>
      </c>
      <c r="BI29" s="7">
        <v>6.4757072075938309</v>
      </c>
      <c r="BJ29" s="7">
        <v>18.988090625656486</v>
      </c>
    </row>
    <row r="30" spans="1:62" x14ac:dyDescent="0.2">
      <c r="A30" s="19">
        <v>0</v>
      </c>
      <c r="B30" s="8">
        <v>54.61</v>
      </c>
      <c r="C30" s="8">
        <f t="shared" si="0"/>
        <v>25.530175</v>
      </c>
      <c r="D30" s="7">
        <v>0.73499999999999999</v>
      </c>
      <c r="E30" s="7">
        <f t="shared" si="1"/>
        <v>0.44063250000000004</v>
      </c>
      <c r="F30" s="8">
        <v>17.5</v>
      </c>
      <c r="G30" s="8">
        <f t="shared" si="2"/>
        <v>9.2645</v>
      </c>
      <c r="H30" s="8">
        <v>3.82</v>
      </c>
      <c r="I30" s="8">
        <f t="shared" si="3"/>
        <v>2.6713260000000001</v>
      </c>
      <c r="J30" s="7">
        <v>8.9999999999999993E-3</v>
      </c>
      <c r="K30" s="7">
        <f t="shared" si="4"/>
        <v>6.9713999999999991E-3</v>
      </c>
      <c r="L30" s="8">
        <v>1.27</v>
      </c>
      <c r="M30" s="8">
        <f t="shared" si="5"/>
        <v>0.76593699999999998</v>
      </c>
      <c r="N30" s="9">
        <v>1.1499999999999999</v>
      </c>
      <c r="O30" s="8">
        <f t="shared" si="6"/>
        <v>0.82201999999999997</v>
      </c>
      <c r="P30" s="8">
        <v>1.06</v>
      </c>
      <c r="Q30" s="8">
        <f t="shared" si="7"/>
        <v>0.78630800000000001</v>
      </c>
      <c r="R30" s="8">
        <v>2.63</v>
      </c>
      <c r="S30" s="8">
        <f t="shared" si="8"/>
        <v>2.1834259999999999</v>
      </c>
      <c r="T30" s="7">
        <v>6.0999999999999999E-2</v>
      </c>
      <c r="U30" s="7">
        <f t="shared" si="9"/>
        <v>2.6620399999999999E-2</v>
      </c>
      <c r="V30" s="9">
        <v>21</v>
      </c>
      <c r="W30" s="9">
        <v>525</v>
      </c>
      <c r="X30" s="9">
        <v>3</v>
      </c>
      <c r="Y30" s="9">
        <v>154</v>
      </c>
      <c r="Z30" s="9">
        <v>9</v>
      </c>
      <c r="AA30" s="9">
        <v>21</v>
      </c>
      <c r="AB30" s="9">
        <v>30</v>
      </c>
      <c r="AC30" s="9">
        <v>22</v>
      </c>
      <c r="AD30" s="9">
        <v>118</v>
      </c>
      <c r="AE30" s="9">
        <v>130</v>
      </c>
      <c r="AF30" s="9">
        <v>17</v>
      </c>
      <c r="AG30" s="9">
        <v>6</v>
      </c>
      <c r="AH30" s="9">
        <v>405</v>
      </c>
      <c r="AI30" s="9">
        <v>25</v>
      </c>
      <c r="AJ30" s="9">
        <v>63</v>
      </c>
      <c r="AK30" s="9">
        <v>170</v>
      </c>
      <c r="AL30" s="7">
        <v>2.7556991742673649</v>
      </c>
      <c r="AM30" s="7">
        <v>4.7561390253116738E-2</v>
      </c>
      <c r="AN30" s="7">
        <v>0.28834000755572348</v>
      </c>
      <c r="AO30" s="7">
        <v>7.524852933239785E-4</v>
      </c>
      <c r="AP30" s="7">
        <v>8.2674402288304819E-2</v>
      </c>
      <c r="AQ30" s="7">
        <v>8.8727939985967938E-2</v>
      </c>
      <c r="AR30" s="7">
        <v>8.4873225754223111E-2</v>
      </c>
      <c r="AS30" s="7">
        <v>0.23567661503588969</v>
      </c>
      <c r="AT30" s="7">
        <v>2.8733768686923199E-3</v>
      </c>
      <c r="AU30" s="7">
        <v>2.2667170381564037</v>
      </c>
      <c r="AV30" s="7">
        <v>56.667925953910085</v>
      </c>
      <c r="AW30" s="7">
        <v>0.32381671973662907</v>
      </c>
      <c r="AX30" s="7">
        <v>16.622591613146959</v>
      </c>
      <c r="AY30" s="7">
        <v>0.9714501592098872</v>
      </c>
      <c r="AZ30" s="7">
        <v>2.2667170381564037</v>
      </c>
      <c r="BA30" s="7">
        <v>3.2381671973662907</v>
      </c>
      <c r="BB30" s="7">
        <v>2.37465594473528</v>
      </c>
      <c r="BC30" s="7">
        <v>12.736790976307409</v>
      </c>
      <c r="BD30" s="7">
        <v>14.032057855253926</v>
      </c>
      <c r="BE30" s="7">
        <v>1.8349614118408981</v>
      </c>
      <c r="BF30" s="7">
        <v>0.64763343947325813</v>
      </c>
      <c r="BG30" s="7">
        <v>43.715257164444921</v>
      </c>
      <c r="BH30" s="7">
        <v>2.6984726644719088</v>
      </c>
      <c r="BI30" s="7">
        <v>6.8001511144692106</v>
      </c>
      <c r="BJ30" s="7">
        <v>18.349614118408979</v>
      </c>
    </row>
    <row r="31" spans="1:62" ht="14.25" customHeight="1" x14ac:dyDescent="0.2">
      <c r="A31" s="16" t="s">
        <v>68</v>
      </c>
    </row>
    <row r="32" spans="1:62" x14ac:dyDescent="0.2">
      <c r="A32" s="3" t="s">
        <v>64</v>
      </c>
    </row>
    <row r="33" spans="1:63" ht="12.75" customHeight="1" x14ac:dyDescent="0.2">
      <c r="A33" s="12" t="s">
        <v>69</v>
      </c>
    </row>
    <row r="36" spans="1:63" s="12" customFormat="1" x14ac:dyDescent="0.2">
      <c r="A36" s="11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2"/>
    </row>
    <row r="37" spans="1:63" s="12" customFormat="1" x14ac:dyDescent="0.2">
      <c r="A37" s="11"/>
      <c r="BK37" s="2"/>
    </row>
    <row r="38" spans="1:63" s="12" customFormat="1" x14ac:dyDescent="0.2">
      <c r="A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BK38" s="2"/>
    </row>
    <row r="39" spans="1:63" s="12" customFormat="1" x14ac:dyDescent="0.2">
      <c r="A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BK39" s="2"/>
    </row>
    <row r="40" spans="1:63" s="12" customFormat="1" x14ac:dyDescent="0.2">
      <c r="A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BK40" s="2"/>
    </row>
    <row r="41" spans="1:63" s="12" customFormat="1" x14ac:dyDescent="0.2">
      <c r="A41" s="11"/>
      <c r="C41" s="13"/>
      <c r="D41" s="11"/>
      <c r="E41" s="14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BK41" s="2"/>
    </row>
    <row r="42" spans="1:63" s="12" customFormat="1" x14ac:dyDescent="0.2">
      <c r="A42" s="11"/>
      <c r="C42" s="11"/>
      <c r="D42" s="11"/>
      <c r="BK42" s="2"/>
    </row>
    <row r="43" spans="1:63" s="12" customFormat="1" x14ac:dyDescent="0.2">
      <c r="A43" s="11"/>
      <c r="C43" s="11"/>
      <c r="D43" s="11"/>
      <c r="BK43" s="2"/>
    </row>
    <row r="44" spans="1:63" s="12" customFormat="1" x14ac:dyDescent="0.2">
      <c r="A44" s="11"/>
      <c r="C44" s="11"/>
      <c r="D44" s="11"/>
      <c r="BK44" s="2"/>
    </row>
    <row r="45" spans="1:63" s="12" customFormat="1" x14ac:dyDescent="0.2">
      <c r="A45" s="11"/>
      <c r="C45" s="11"/>
      <c r="D45" s="11"/>
      <c r="BK45" s="2"/>
    </row>
    <row r="46" spans="1:63" s="12" customFormat="1" x14ac:dyDescent="0.2">
      <c r="A46" s="11"/>
      <c r="C46" s="11"/>
      <c r="D46" s="11"/>
      <c r="BK46" s="2"/>
    </row>
    <row r="47" spans="1:63" s="12" customFormat="1" x14ac:dyDescent="0.2">
      <c r="A47" s="11"/>
      <c r="C47" s="11"/>
      <c r="D47" s="11"/>
      <c r="BK47" s="2"/>
    </row>
    <row r="48" spans="1:63" s="12" customFormat="1" x14ac:dyDescent="0.2">
      <c r="A48" s="11"/>
      <c r="C48" s="11"/>
      <c r="D48" s="11"/>
      <c r="BK48" s="2"/>
    </row>
    <row r="49" spans="1:63" s="12" customFormat="1" x14ac:dyDescent="0.2">
      <c r="A49" s="11"/>
      <c r="C49" s="11"/>
      <c r="D49" s="11"/>
      <c r="BK49" s="2"/>
    </row>
    <row r="50" spans="1:63" s="12" customFormat="1" x14ac:dyDescent="0.2">
      <c r="A50" s="11"/>
      <c r="C50" s="11"/>
      <c r="D50" s="11"/>
      <c r="BK50" s="2"/>
    </row>
    <row r="51" spans="1:63" s="12" customFormat="1" x14ac:dyDescent="0.2">
      <c r="A51" s="11"/>
      <c r="C51" s="11"/>
      <c r="D51" s="11"/>
      <c r="BK51" s="2"/>
    </row>
    <row r="52" spans="1:63" s="12" customFormat="1" x14ac:dyDescent="0.2">
      <c r="A52" s="11"/>
      <c r="C52" s="11"/>
      <c r="D52" s="11"/>
      <c r="BK52" s="2"/>
    </row>
    <row r="53" spans="1:63" s="12" customFormat="1" x14ac:dyDescent="0.2">
      <c r="A53" s="11"/>
      <c r="C53" s="11"/>
      <c r="D53" s="11"/>
      <c r="BK53" s="2"/>
    </row>
    <row r="54" spans="1:63" s="12" customFormat="1" x14ac:dyDescent="0.2">
      <c r="A54" s="11"/>
      <c r="C54" s="11"/>
      <c r="D54" s="11"/>
      <c r="BK54" s="2"/>
    </row>
    <row r="55" spans="1:63" s="12" customFormat="1" x14ac:dyDescent="0.2">
      <c r="A55" s="11"/>
      <c r="C55" s="11"/>
      <c r="D55" s="11"/>
      <c r="BK55" s="2"/>
    </row>
    <row r="56" spans="1:63" s="12" customFormat="1" x14ac:dyDescent="0.2">
      <c r="A56" s="11"/>
      <c r="C56" s="11"/>
      <c r="D56" s="11"/>
      <c r="BK56" s="2"/>
    </row>
    <row r="57" spans="1:63" s="12" customFormat="1" x14ac:dyDescent="0.2">
      <c r="A57" s="11"/>
      <c r="C57" s="11"/>
      <c r="D57" s="11"/>
      <c r="BK57" s="2"/>
    </row>
    <row r="58" spans="1:63" s="12" customFormat="1" x14ac:dyDescent="0.2">
      <c r="A58" s="11"/>
      <c r="C58" s="11"/>
      <c r="D58" s="11"/>
      <c r="BK58" s="2"/>
    </row>
    <row r="59" spans="1:63" s="12" customFormat="1" x14ac:dyDescent="0.2">
      <c r="A59" s="11"/>
      <c r="C59" s="11"/>
      <c r="D59" s="11"/>
      <c r="BK59" s="2"/>
    </row>
    <row r="60" spans="1:63" s="12" customFormat="1" x14ac:dyDescent="0.2">
      <c r="A60" s="11"/>
      <c r="C60" s="11"/>
      <c r="D60" s="11"/>
      <c r="BK60" s="2"/>
    </row>
    <row r="61" spans="1:63" s="12" customFormat="1" x14ac:dyDescent="0.2">
      <c r="A61" s="11"/>
      <c r="C61" s="11"/>
      <c r="D61" s="11"/>
      <c r="BK61" s="2"/>
    </row>
    <row r="62" spans="1:63" s="12" customFormat="1" x14ac:dyDescent="0.2">
      <c r="A62" s="11"/>
      <c r="C62" s="11"/>
      <c r="D62" s="11"/>
      <c r="BK62" s="2"/>
    </row>
    <row r="63" spans="1:63" s="12" customFormat="1" x14ac:dyDescent="0.2">
      <c r="A63" s="11"/>
      <c r="C63" s="11"/>
      <c r="D63" s="11"/>
      <c r="BK63" s="2"/>
    </row>
    <row r="64" spans="1:63" s="12" customFormat="1" x14ac:dyDescent="0.2">
      <c r="A64" s="11"/>
      <c r="C64" s="11"/>
      <c r="D64" s="11"/>
      <c r="E64" s="14"/>
      <c r="F64" s="14"/>
      <c r="G64" s="15"/>
      <c r="H64" s="15"/>
      <c r="I64" s="14"/>
      <c r="J64" s="14"/>
      <c r="K64" s="14"/>
      <c r="L64" s="14"/>
      <c r="M64" s="15"/>
      <c r="N64" s="15"/>
      <c r="O64" s="14"/>
      <c r="P64" s="14"/>
      <c r="Q64" s="11"/>
      <c r="R64" s="14"/>
      <c r="S64" s="14"/>
      <c r="T64" s="14"/>
      <c r="U64" s="14"/>
      <c r="V64" s="14"/>
      <c r="W64" s="15"/>
      <c r="X64" s="15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BK64" s="2"/>
    </row>
    <row r="65" spans="1:63" s="12" customFormat="1" x14ac:dyDescent="0.2">
      <c r="A65" s="11"/>
      <c r="C65" s="11"/>
      <c r="D65" s="11"/>
      <c r="E65" s="14"/>
      <c r="F65" s="14"/>
      <c r="G65" s="15"/>
      <c r="H65" s="15"/>
      <c r="I65" s="14"/>
      <c r="J65" s="14"/>
      <c r="K65" s="14"/>
      <c r="L65" s="14"/>
      <c r="M65" s="15"/>
      <c r="N65" s="15"/>
      <c r="O65" s="14"/>
      <c r="P65" s="14"/>
      <c r="Q65" s="11"/>
      <c r="R65" s="14"/>
      <c r="S65" s="14"/>
      <c r="T65" s="14"/>
      <c r="U65" s="14"/>
      <c r="V65" s="14"/>
      <c r="W65" s="15"/>
      <c r="X65" s="15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BK65" s="2"/>
    </row>
    <row r="66" spans="1:63" s="12" customFormat="1" x14ac:dyDescent="0.2">
      <c r="A66" s="11"/>
      <c r="BK66" s="2"/>
    </row>
    <row r="67" spans="1:63" s="12" customFormat="1" x14ac:dyDescent="0.2">
      <c r="A67" s="11"/>
      <c r="BK67" s="2"/>
    </row>
    <row r="68" spans="1:63" s="12" customFormat="1" x14ac:dyDescent="0.2">
      <c r="A68" s="11"/>
      <c r="BK68" s="2"/>
    </row>
    <row r="69" spans="1:63" x14ac:dyDescent="0.2"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</row>
  </sheetData>
  <phoneticPr fontId="0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Pauly</dc:creator>
  <cp:lastModifiedBy>Martin Sønderholm</cp:lastModifiedBy>
  <dcterms:created xsi:type="dcterms:W3CDTF">2012-02-07T14:50:46Z</dcterms:created>
  <dcterms:modified xsi:type="dcterms:W3CDTF">2013-08-21T14:57:18Z</dcterms:modified>
</cp:coreProperties>
</file>